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11280" activeTab="0"/>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<sst xmlns="http://schemas.openxmlformats.org/spreadsheetml/2006/main" count="442" uniqueCount="385">
  <si>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</si>
  <si>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</si>
  <si>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</si>
  <si>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</si>
  <si>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</si>
  <si>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</si>
  <si>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</si>
  <si>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</si>
  <si>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</si>
  <si>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</si>
  <si>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</si>
  <si>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</si>
  <si>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</si>
  <si>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</si>
  <si>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</si>
  <si>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</si>
  <si>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</si>
  <si>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</si>
  <si>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</si>
  <si>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</si>
  <si>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</si>
  <si>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</si>
  <si>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</si>
  <si>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</si>
  <si>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</si>
  <si>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</si>
  <si>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</si>
  <si>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</si>
  <si>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</si>
  <si>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</si>
  <si>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</si>
  <si>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</si>
  <si>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</si>
  <si>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</si>
  <si>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</si>
  <si>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</si>
  <si>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</si>
  <si>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</si>
  <si>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</si>
  <si>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</si>
  <si>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</si>
  <si>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</si>
  <si>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</si>
  <si>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</si>
  <si>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</si>
  <si>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</si>
  <si>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</si>
  <si>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</si>
  <si>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</si>
  <si>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</si>
  <si>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</si>
  <si>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</si>
  <si>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</si>
  <si>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</si>
  <si>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</si>
  <si>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</si>
  <si>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</si>
  <si>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</si>
  <si>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</si>
  <si>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</si>
  <si>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</si>
  <si>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</si>
  <si>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</si>
  <si>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</si>
  <si>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</si>
  <si>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</si>
  <si>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</si>
  <si>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</si>
  <si>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</si>
  <si>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</si>
  <si>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</si>
  <si>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</si>
  <si>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</si>
  <si>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</si>
  <si>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</si>
  <si>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</si>
  <si>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</si>
  <si>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</si>
  <si>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</si>
  <si>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</si>
  <si>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</si>
  <si>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</si>
  <si>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</si>
  <si>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</si>
  <si>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</si>
  <si>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</si>
  <si>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</si>
  <si>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</si>
  <si>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</si>
  <si>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</si>
  <si>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</si>
  <si>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</si>
  <si>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</si>
  <si>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</si>
  <si>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</si>
  <si>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</si>
  <si>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</si>
  <si>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</si>
  <si>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</si>
  <si>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</si>
  <si>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</si>
  <si>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</si>
  <si>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</si>
  <si>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</si>
  <si>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</si>
  <si>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</si>
  <si>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</si>
  <si>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</si>
  <si>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</si>
  <si>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</si>
  <si>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</si>
  <si>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</si>
  <si>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</si>
  <si>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</si>
  <si>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</si>
  <si>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</si>
  <si>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</si>
  <si>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</si>
  <si>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</si>
  <si>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</si>
  <si>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</si>
  <si>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</si>
  <si>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</si>
  <si>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</si>
  <si>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</si>
  <si>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</si>
  <si>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</si>
  <si>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</si>
  <si>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</si>
  <si>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</si>
  <si>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</si>
  <si>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</si>
  <si>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</si>
  <si>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</si>
  <si>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</si>
  <si>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</si>
  <si>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</si>
  <si>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</si>
  <si>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</si>
  <si>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</si>
  <si>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</si>
  <si>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</si>
  <si>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</si>
  <si>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</si>
  <si>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</si>
  <si>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</si>
  <si>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</si>
  <si>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</si>
  <si>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</si>
  <si>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</si>
  <si>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</si>
  <si>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</si>
  <si>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</si>
  <si>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</si>
  <si>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</si>
  <si>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</si>
  <si>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</si>
  <si>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</si>
  <si>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</si>
  <si>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</si>
  <si>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</si>
  <si>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</si>
  <si>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</si>
  <si>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</si>
  <si>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</si>
  <si>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</si>
  <si>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</si>
  <si>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</si>
  <si>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</si>
  <si>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</si>
  <si>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</si>
  <si>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</si>
  <si>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</si>
  <si>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</si>
  <si>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</si>
  <si>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</si>
  <si>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</si>
  <si>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</si>
  <si>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</si>
  <si>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</si>
  <si>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</si>
  <si>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</si>
  <si>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</si>
  <si>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</si>
  <si>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</si>
  <si>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</si>
  <si>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</si>
  <si>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</si>
  <si>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</si>
  <si>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</si>
  <si>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</si>
  <si>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</si>
  <si>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</si>
  <si>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</si>
  <si>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</si>
  <si>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</si>
  <si>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</si>
  <si>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</si>
  <si>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</si>
  <si>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</si>
  <si>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</si>
  <si>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</si>
  <si>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</si>
  <si>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</si>
  <si>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</si>
  <si>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</si>
  <si>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</si>
  <si>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</si>
  <si>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</si>
  <si>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</si>
  <si>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</si>
  <si>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</si>
  <si>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</si>
  <si>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</si>
  <si>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</si>
  <si>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</si>
  <si>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</si>
  <si>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</si>
  <si>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</si>
  <si>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</si>
  <si>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</si>
  <si>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</si>
  <si>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</si>
  <si>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</si>
  <si>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</si>
  <si>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</si>
  <si>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</si>
  <si>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</si>
  <si>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</si>
  <si>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</si>
  <si>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</si>
  <si>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</si>
  <si>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</si>
  <si>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</si>
  <si>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</si>
  <si>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</si>
  <si>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</si>
  <si>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</si>
  <si>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</si>
  <si>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</si>
  <si>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</si>
  <si>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</si>
  <si>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</si>
  <si>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</si>
  <si>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</si>
  <si>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</si>
  <si>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</si>
  <si>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</si>
  <si>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</si>
  <si>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</si>
  <si>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</si>
  <si>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</si>
  <si>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</si>
  <si>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</si>
  <si>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</si>
  <si>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</si>
  <si>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</si>
  <si>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</si>
  <si>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</si>
  <si>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</si>
  <si>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</si>
  <si>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</si>
  <si>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</si>
  <si>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</si>
  <si>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</si>
  <si>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</si>
  <si>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</si>
  <si>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</si>
  <si>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</si>
  <si>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</si>
  <si>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</si>
  <si>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</si>
  <si>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</si>
  <si>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</si>
  <si>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</si>
  <si>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</si>
  <si>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</si>
  <si>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</si>
  <si>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</si>
  <si>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</si>
  <si>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</si>
  <si>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</si>
  <si>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</si>
  <si>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</si>
  <si>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</si>
  <si>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</si>
  <si>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</si>
  <si>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</si>
  <si>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</si>
  <si>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</si>
  <si>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</si>
  <si>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</si>
  <si>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</si>
  <si>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</si>
  <si>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</si>
  <si>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</si>
  <si>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</si>
  <si>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</si>
  <si>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</si>
  <si>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</si>
  <si>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</si>
  <si>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</si>
  <si>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</si>
  <si>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</si>
  <si>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</si>
  <si>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</si>
  <si>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</si>
  <si>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</si>
  <si>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</si>
  <si>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</si>
  <si>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</si>
  <si>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</si>
  <si>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</si>
  <si>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</si>
  <si>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</si>
  <si>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</si>
  <si>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</si>
  <si>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</si>
  <si>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</si>
  <si>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</si>
  <si>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</si>
  <si>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</si>
  <si>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</si>
  <si>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</si>
  <si>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</si>
  <si>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</si>
  <si>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</si>
  <si>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</si>
  <si>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</si>
  <si>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</si>
  <si>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</si>
  <si>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</si>
  <si>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</si>
  <si>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</si>
  <si>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</si>
  <si>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</si>
  <si>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</si>
  <si>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</si>
  <si>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</si>
  <si>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</si>
  <si>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</si>
  <si>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</si>
  <si>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</si>
  <si>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</si>
  <si>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</si>
  <si>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</si>
  <si>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</si>
  <si>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</si>
  <si>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</si>
  <si>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</si>
  <si>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</si>
  <si>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</si>
  <si>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</si>
  <si>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</si>
  <si>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</si>
  <si>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</si>
  <si>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</si>
  <si>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</si>
  <si>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</si>
  <si>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</si>
  <si>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</si>
  <si>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</si>
  <si>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</si>
  <si>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</si>
  <si>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</si>
  <si>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</si>
  <si>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</si>
  <si>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</si>
  <si>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</si>
  <si>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</si>
  <si>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</si>
  <si>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</si>
  <si>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</si>
  <si>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Subprogramul de radioterapie a bolnavilor cu afectiuni oncologice</t>
  </si>
  <si>
    <t xml:space="preserve"> ~ hotarari judecatoresti</t>
  </si>
  <si>
    <t>Venituri din contributia datorata pentru contractele cost-volum/cost-volum-rezultat</t>
  </si>
  <si>
    <t xml:space="preserve">  ~  OUG 35/2015</t>
  </si>
  <si>
    <t xml:space="preserve">    ~  OUG 35/2015</t>
  </si>
  <si>
    <t>Director economic</t>
  </si>
  <si>
    <t xml:space="preserve">Intocmit, </t>
  </si>
  <si>
    <t>EC. VLADU MARIA</t>
  </si>
  <si>
    <t>Ec Betiu Adrian</t>
  </si>
  <si>
    <t>EC. MÎŢU ION</t>
  </si>
  <si>
    <t>CONT DE EXECUTIE CHELTUIELI DECEMBRIE  2015</t>
  </si>
  <si>
    <t>CONT DE EXECUTIE VENITURI DECEMBRIE 2015</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</si>
</sst>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b/>
      <sz val="11"/>
      <name val="Arial"/>
      <family val="2"/>
    </font>
    <font>
      <sz val="11"/>
      <name val="Arial"/>
      <family val="2"/>
    </font>
    <font>
      <i/>
      <sz val="11"/>
      <name val="Arial"/>
      <family val="2"/>
    </font>
    <font>
      <sz val="12"/>
      <name val="Arial"/>
      <family val="2"/>
    </font>
    <font>
      <b/>
      <i/>
      <sz val="12"/>
      <name val="Arial"/>
      <family val="2"/>
    </font>
    <font>
      <i/>
      <sz val="10"/>
      <name val="Arial"/>
      <family val="2"/>
    </font>
    <font>
      <b/>
      <i/>
      <sz val="11"/>
      <name val="Arial"/>
      <family val="2"/>
    </font>
    <font>
      <sz val="10"/>
      <color indexed="10"/>
      <name val="Arial"/>
      <family val="2"/>
    </font>
    <font>
      <i/>
      <sz val="10"/>
      <color indexed="8"/>
      <name val="Arial"/>
      <family val="2"/>
    </font>
    <font>
      <sz val="10"/>
      <color indexed="9"/>
      <name val="Arial"/>
      <family val="2"/>
    </font>
    <font>
      <sz val="10"/>
      <name val="Palatino Linotype"/>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37">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30"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30" fillId="0" borderId="0" xfId="0" applyFont="1" applyFill="1" applyAlignment="1">
      <alignment/>
    </xf>
    <xf numFmtId="4" fontId="30" fillId="0" borderId="0" xfId="0" applyNumberFormat="1" applyFont="1" applyFill="1" applyAlignment="1">
      <alignment/>
    </xf>
    <xf numFmtId="0" fontId="30" fillId="0" borderId="0" xfId="0" applyFont="1" applyFill="1" applyBorder="1" applyAlignment="1">
      <alignment/>
    </xf>
    <xf numFmtId="4" fontId="30"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29" fillId="0" borderId="10" xfId="0" applyNumberFormat="1" applyFont="1" applyFill="1" applyBorder="1" applyAlignment="1">
      <alignment wrapText="1"/>
    </xf>
    <xf numFmtId="2" fontId="29" fillId="0" borderId="10" xfId="64" applyNumberFormat="1" applyFont="1" applyFill="1" applyBorder="1" applyAlignment="1" applyProtection="1">
      <alignment wrapText="1"/>
      <protection/>
    </xf>
    <xf numFmtId="2" fontId="30" fillId="0" borderId="10" xfId="0" applyNumberFormat="1" applyFont="1" applyFill="1" applyBorder="1" applyAlignment="1">
      <alignment wrapText="1"/>
    </xf>
    <xf numFmtId="2" fontId="30" fillId="0" borderId="10" xfId="64" applyNumberFormat="1" applyFont="1" applyFill="1" applyBorder="1" applyAlignment="1" applyProtection="1">
      <alignment wrapText="1"/>
      <protection/>
    </xf>
    <xf numFmtId="2" fontId="30" fillId="0" borderId="10" xfId="60" applyNumberFormat="1" applyFont="1" applyFill="1" applyBorder="1" applyAlignment="1" applyProtection="1">
      <alignment vertical="center" wrapText="1"/>
      <protection/>
    </xf>
    <xf numFmtId="2" fontId="30" fillId="0" borderId="10" xfId="64" applyNumberFormat="1" applyFont="1" applyFill="1" applyBorder="1" applyAlignment="1">
      <alignment wrapText="1"/>
      <protection/>
    </xf>
    <xf numFmtId="1" fontId="23" fillId="0" borderId="10" xfId="0" applyNumberFormat="1" applyFont="1" applyFill="1" applyBorder="1" applyAlignment="1">
      <alignment horizontal="center"/>
    </xf>
    <xf numFmtId="49" fontId="0" fillId="0" borderId="0" xfId="0" applyNumberFormat="1" applyFont="1" applyFill="1" applyBorder="1" applyAlignment="1">
      <alignment vertical="top" wrapText="1"/>
    </xf>
    <xf numFmtId="3" fontId="33"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49" fontId="23"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23" fillId="0" borderId="10" xfId="0" applyNumberFormat="1" applyFont="1" applyFill="1" applyBorder="1" applyAlignment="1">
      <alignment horizontal="center" vertical="top" wrapText="1"/>
    </xf>
    <xf numFmtId="3" fontId="21" fillId="0" borderId="10" xfId="0" applyNumberFormat="1" applyFont="1" applyFill="1" applyBorder="1" applyAlignment="1">
      <alignment horizontal="center"/>
    </xf>
    <xf numFmtId="49" fontId="23" fillId="0" borderId="10" xfId="0" applyNumberFormat="1" applyFont="1" applyFill="1" applyBorder="1" applyAlignment="1">
      <alignment vertical="top"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4" fontId="23" fillId="0" borderId="0" xfId="0" applyNumberFormat="1" applyFont="1" applyFill="1" applyAlignment="1">
      <alignment/>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 fontId="23" fillId="0" borderId="10" xfId="65" applyNumberFormat="1" applyFont="1" applyFill="1" applyBorder="1" applyAlignment="1" applyProtection="1">
      <alignment wrapText="1"/>
      <protection/>
    </xf>
    <xf numFmtId="3" fontId="23" fillId="0" borderId="10" xfId="0" applyNumberFormat="1" applyFont="1" applyFill="1" applyBorder="1" applyAlignment="1">
      <alignment vertical="top" wrapText="1"/>
    </xf>
    <xf numFmtId="49" fontId="23"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29" fillId="0" borderId="10" xfId="65" applyNumberFormat="1" applyFont="1" applyFill="1" applyBorder="1" applyAlignment="1">
      <alignment horizontal="right" wrapText="1"/>
      <protection/>
    </xf>
    <xf numFmtId="0" fontId="34" fillId="0" borderId="0" xfId="0" applyFont="1" applyFill="1" applyAlignment="1">
      <alignment/>
    </xf>
    <xf numFmtId="49" fontId="34" fillId="0" borderId="10" xfId="0" applyNumberFormat="1" applyFont="1" applyFill="1" applyBorder="1" applyAlignment="1">
      <alignment vertical="top" wrapText="1"/>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9" fontId="36" fillId="0" borderId="10" xfId="0" applyNumberFormat="1" applyFont="1" applyFill="1" applyBorder="1" applyAlignment="1">
      <alignment vertical="top" wrapText="1"/>
    </xf>
    <xf numFmtId="4" fontId="29" fillId="0" borderId="10" xfId="65" applyNumberFormat="1" applyFont="1" applyFill="1" applyBorder="1" applyAlignment="1" applyProtection="1">
      <alignment horizontal="right" wrapText="1"/>
      <protection/>
    </xf>
    <xf numFmtId="175" fontId="34" fillId="0" borderId="10" xfId="65" applyNumberFormat="1" applyFont="1" applyFill="1" applyBorder="1" applyAlignment="1">
      <alignment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4" fillId="0" borderId="10" xfId="65" applyNumberFormat="1" applyFont="1" applyFill="1" applyBorder="1" applyAlignment="1">
      <alignment wrapText="1"/>
      <protection/>
    </xf>
    <xf numFmtId="49" fontId="0" fillId="0" borderId="10" xfId="0" applyNumberFormat="1" applyFont="1" applyFill="1" applyBorder="1" applyAlignment="1" applyProtection="1">
      <alignment vertical="top" wrapText="1"/>
      <protection/>
    </xf>
    <xf numFmtId="175" fontId="21" fillId="0" borderId="10" xfId="65" applyNumberFormat="1" applyFont="1" applyFill="1" applyBorder="1" applyAlignment="1" applyProtection="1">
      <alignment wrapText="1"/>
      <protection/>
    </xf>
    <xf numFmtId="49" fontId="23" fillId="0" borderId="10" xfId="0" applyNumberFormat="1" applyFont="1" applyFill="1" applyBorder="1" applyAlignment="1" applyProtection="1">
      <alignment vertical="top" wrapText="1"/>
      <protection/>
    </xf>
    <xf numFmtId="185" fontId="23"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175" fontId="34" fillId="0" borderId="10" xfId="65" applyNumberFormat="1" applyFont="1" applyFill="1" applyBorder="1" applyAlignment="1" applyProtection="1">
      <alignment wrapText="1"/>
      <protection/>
    </xf>
    <xf numFmtId="4" fontId="34" fillId="0" borderId="10" xfId="0" applyNumberFormat="1" applyFont="1" applyFill="1" applyBorder="1" applyAlignment="1" applyProtection="1">
      <alignment wrapText="1"/>
      <protection/>
    </xf>
    <xf numFmtId="4" fontId="34"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4"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0" fillId="24" borderId="10" xfId="0" applyNumberFormat="1" applyFont="1" applyFill="1" applyBorder="1" applyAlignment="1">
      <alignment horizontal="left" vertical="center" wrapText="1"/>
    </xf>
    <xf numFmtId="175" fontId="0" fillId="24" borderId="10" xfId="65" applyNumberFormat="1" applyFont="1" applyFill="1" applyBorder="1" applyAlignment="1">
      <alignment wrapText="1"/>
      <protection/>
    </xf>
    <xf numFmtId="4" fontId="23" fillId="4" borderId="10" xfId="0" applyNumberFormat="1" applyFont="1" applyFill="1" applyBorder="1" applyAlignment="1">
      <alignment wrapText="1"/>
    </xf>
    <xf numFmtId="2" fontId="30"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30" fillId="0" borderId="0" xfId="60" applyNumberFormat="1" applyFont="1" applyFill="1" applyBorder="1" applyAlignment="1" applyProtection="1">
      <alignment vertical="center" wrapText="1"/>
      <protection/>
    </xf>
    <xf numFmtId="2" fontId="39" fillId="0" borderId="10" xfId="64" applyNumberFormat="1" applyFont="1" applyFill="1" applyBorder="1" applyAlignment="1">
      <alignment wrapText="1"/>
      <protection/>
    </xf>
    <xf numFmtId="4" fontId="30" fillId="0" borderId="0" xfId="0" applyNumberFormat="1" applyFont="1" applyFill="1" applyAlignment="1">
      <alignment horizontal="center"/>
    </xf>
    <xf numFmtId="0" fontId="30" fillId="0" borderId="0" xfId="0" applyFont="1" applyFill="1" applyAlignment="1">
      <alignment horizontal="center"/>
    </xf>
    <xf numFmtId="4" fontId="0" fillId="0" borderId="0" xfId="0" applyNumberFormat="1" applyFont="1" applyFill="1" applyAlignment="1">
      <alignment horizontal="center"/>
    </xf>
    <xf numFmtId="0" fontId="0" fillId="0" borderId="0" xfId="0" applyFont="1" applyFill="1" applyAlignment="1">
      <alignment horizontal="center"/>
    </xf>
    <xf numFmtId="3" fontId="0" fillId="0" borderId="0" xfId="0" applyNumberFormat="1" applyFont="1" applyFill="1" applyBorder="1" applyAlignment="1">
      <alignment horizontal="center"/>
    </xf>
    <xf numFmtId="0" fontId="23" fillId="0" borderId="0" xfId="0" applyFont="1" applyFill="1" applyBorder="1" applyAlignment="1">
      <alignment horizontal="center" wrapText="1"/>
    </xf>
    <xf numFmtId="0" fontId="31" fillId="0" borderId="0" xfId="0" applyFont="1" applyFill="1" applyAlignment="1">
      <alignment horizontal="left" wrapText="1"/>
    </xf>
    <xf numFmtId="0" fontId="24" fillId="0" borderId="0" xfId="0" applyFont="1" applyFill="1" applyBorder="1" applyAlignment="1">
      <alignment horizontal="center"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FP144"/>
  <sheetViews>
    <sheetView tabSelected="1" zoomScale="130" zoomScaleNormal="130" workbookViewId="0" topLeftCell="A1">
      <pane xSplit="3" ySplit="6" topLeftCell="E7" activePane="bottomRight" state="frozen"/>
      <selection pane="topLeft" activeCell="D37" sqref="D37"/>
      <selection pane="topRight" activeCell="D37" sqref="D37"/>
      <selection pane="bottomLeft" activeCell="D37" sqref="D37"/>
      <selection pane="bottomRight" activeCell="E69" sqref="E69:E73"/>
    </sheetView>
  </sheetViews>
  <sheetFormatPr defaultColWidth="9.140625" defaultRowHeight="12.75"/>
  <cols>
    <col min="1" max="1" width="12.421875" style="1" customWidth="1"/>
    <col min="2" max="2" width="57.57421875" style="9" customWidth="1"/>
    <col min="3" max="3" width="14.00390625" style="36" customWidth="1"/>
    <col min="4" max="4" width="11.28125" style="36" bestFit="1"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5" t="s">
        <v>384</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8"/>
      <c r="C3" s="2"/>
      <c r="D3" s="2"/>
      <c r="E3" s="2"/>
      <c r="F3" s="2"/>
      <c r="FC3" s="19"/>
    </row>
    <row r="4" spans="2:159" ht="12.75" customHeight="1">
      <c r="B4" s="3"/>
      <c r="C4" s="21"/>
      <c r="D4" s="21"/>
      <c r="E4" s="2"/>
      <c r="F4" s="22" t="s">
        <v>0</v>
      </c>
      <c r="G4" s="23"/>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6"/>
      <c r="EF4" s="136"/>
      <c r="EG4" s="136"/>
      <c r="EH4" s="136"/>
      <c r="EI4" s="136"/>
      <c r="EJ4" s="133"/>
      <c r="EK4" s="133"/>
      <c r="EL4" s="133"/>
      <c r="EM4" s="133"/>
      <c r="EN4" s="133"/>
      <c r="EO4" s="133"/>
      <c r="EP4" s="133"/>
      <c r="EQ4" s="133"/>
      <c r="ER4" s="133"/>
      <c r="ES4" s="133"/>
      <c r="ET4" s="133"/>
      <c r="EU4" s="133"/>
      <c r="EV4" s="133"/>
      <c r="EW4" s="133"/>
      <c r="EX4" s="133"/>
      <c r="EY4" s="133"/>
      <c r="EZ4" s="133"/>
      <c r="FA4" s="133"/>
      <c r="FB4" s="133"/>
      <c r="FC4" s="133"/>
    </row>
    <row r="5" spans="1:172" s="26" customFormat="1" ht="76.5">
      <c r="A5" s="37" t="s">
        <v>1</v>
      </c>
      <c r="B5" s="37" t="s">
        <v>2</v>
      </c>
      <c r="C5" s="37" t="s">
        <v>3</v>
      </c>
      <c r="D5" s="38" t="s">
        <v>4</v>
      </c>
      <c r="E5" s="37" t="s">
        <v>5</v>
      </c>
      <c r="F5" s="37" t="s">
        <v>6</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0"/>
      <c r="FE5" s="20"/>
      <c r="FF5" s="20"/>
      <c r="FG5" s="20"/>
      <c r="FH5" s="20"/>
      <c r="FI5" s="20"/>
      <c r="FJ5" s="20"/>
      <c r="FK5" s="20"/>
      <c r="FL5" s="20"/>
      <c r="FM5" s="20"/>
      <c r="FN5" s="20"/>
      <c r="FO5" s="20"/>
      <c r="FP5" s="20"/>
    </row>
    <row r="6" spans="1:172" s="29" customFormat="1" ht="12.75">
      <c r="A6" s="39"/>
      <c r="B6" s="40"/>
      <c r="C6" s="64">
        <v>1</v>
      </c>
      <c r="D6" s="39" t="s">
        <v>148</v>
      </c>
      <c r="E6" s="64">
        <v>2</v>
      </c>
      <c r="F6" s="39" t="s">
        <v>7</v>
      </c>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8"/>
      <c r="FE6" s="28"/>
      <c r="FF6" s="28"/>
      <c r="FG6" s="28"/>
      <c r="FH6" s="28"/>
      <c r="FI6" s="28"/>
      <c r="FJ6" s="28"/>
      <c r="FK6" s="28"/>
      <c r="FL6" s="28"/>
      <c r="FM6" s="28"/>
      <c r="FN6" s="28"/>
      <c r="FO6" s="28"/>
      <c r="FP6" s="28"/>
    </row>
    <row r="7" spans="1:161" ht="12.75">
      <c r="A7" s="41" t="s">
        <v>8</v>
      </c>
      <c r="B7" s="42" t="s">
        <v>9</v>
      </c>
      <c r="C7" s="43">
        <f>+C8+C53+C75</f>
        <v>110709.83</v>
      </c>
      <c r="D7" s="43">
        <f>+D8+D53+D75</f>
        <v>110709.83</v>
      </c>
      <c r="E7" s="43">
        <f>+E8+E53+E75</f>
        <v>103228.35999999999</v>
      </c>
      <c r="F7" s="43">
        <f>+F8+F53+F75</f>
        <v>9671.119999999997</v>
      </c>
      <c r="G7" s="43">
        <f>+G8+G53+G75</f>
        <v>93557.24000000002</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1" t="s">
        <v>10</v>
      </c>
      <c r="B8" s="42" t="s">
        <v>11</v>
      </c>
      <c r="C8" s="43">
        <f>+C13+C41+C9</f>
        <v>96541</v>
      </c>
      <c r="D8" s="43">
        <f>+D13+D41+D9</f>
        <v>96541</v>
      </c>
      <c r="E8" s="43">
        <f>+E13+E41+E9</f>
        <v>100519.10999999999</v>
      </c>
      <c r="F8" s="43">
        <f>+F13+F41+F9</f>
        <v>9457.439999999997</v>
      </c>
      <c r="G8" s="43">
        <f>+G13+G41+G9</f>
        <v>91061.67000000001</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1" t="s">
        <v>12</v>
      </c>
      <c r="B9" s="42" t="s">
        <v>13</v>
      </c>
      <c r="C9" s="43">
        <f>+C10+C11+C12</f>
        <v>0</v>
      </c>
      <c r="D9" s="43">
        <f>+D10+D11+D12</f>
        <v>0</v>
      </c>
      <c r="E9" s="43">
        <f>+E10+E11+E12</f>
        <v>0</v>
      </c>
      <c r="F9" s="43">
        <f>+F10+F11+F12</f>
        <v>0</v>
      </c>
      <c r="G9" s="43">
        <f>+G10+G11+G12</f>
        <v>0</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1" t="s">
        <v>14</v>
      </c>
      <c r="B10" s="42" t="s">
        <v>15</v>
      </c>
      <c r="C10" s="43"/>
      <c r="D10" s="43"/>
      <c r="E10" s="43"/>
      <c r="F10" s="43"/>
      <c r="G10" s="43"/>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1" t="s">
        <v>16</v>
      </c>
      <c r="B11" s="42" t="s">
        <v>17</v>
      </c>
      <c r="C11" s="43"/>
      <c r="D11" s="43"/>
      <c r="E11" s="43"/>
      <c r="F11" s="43"/>
      <c r="G11" s="43"/>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25.5">
      <c r="A12" s="41"/>
      <c r="B12" s="122" t="s">
        <v>375</v>
      </c>
      <c r="C12" s="43"/>
      <c r="D12" s="43"/>
      <c r="E12" s="43"/>
      <c r="F12" s="43"/>
      <c r="G12" s="43"/>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12.75">
      <c r="A13" s="41" t="s">
        <v>18</v>
      </c>
      <c r="B13" s="42" t="s">
        <v>19</v>
      </c>
      <c r="C13" s="43">
        <f>+C14+C22</f>
        <v>96241</v>
      </c>
      <c r="D13" s="43">
        <f>+D14+D22</f>
        <v>96241</v>
      </c>
      <c r="E13" s="43">
        <f>+E14+E22</f>
        <v>100294.68999999999</v>
      </c>
      <c r="F13" s="43">
        <f>+F14+F22</f>
        <v>9432.349999999997</v>
      </c>
      <c r="G13" s="43">
        <f>+G14+G22</f>
        <v>90862.34000000001</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12.75">
      <c r="A14" s="41" t="s">
        <v>20</v>
      </c>
      <c r="B14" s="42" t="s">
        <v>21</v>
      </c>
      <c r="C14" s="43">
        <f>+C15</f>
        <v>43020</v>
      </c>
      <c r="D14" s="43">
        <f>+D15</f>
        <v>43020</v>
      </c>
      <c r="E14" s="43">
        <f>+E15</f>
        <v>42839.35999999999</v>
      </c>
      <c r="F14" s="43">
        <f>+F15</f>
        <v>3979.739999999998</v>
      </c>
      <c r="G14" s="43">
        <f>+G15</f>
        <v>38859.62</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1" t="s">
        <v>22</v>
      </c>
      <c r="B15" s="42" t="s">
        <v>23</v>
      </c>
      <c r="C15" s="43">
        <f>C16+C17+C19+C20+C21+C18</f>
        <v>43020</v>
      </c>
      <c r="D15" s="43">
        <f>D16+D17+D19+D20+D21+D18</f>
        <v>43020</v>
      </c>
      <c r="E15" s="43">
        <f>E16+E17+E19+E20+E21+E18</f>
        <v>42839.35999999999</v>
      </c>
      <c r="F15" s="43">
        <f>F16+F17+F19+F20+F21+F18</f>
        <v>3979.739999999998</v>
      </c>
      <c r="G15" s="43">
        <f>G16+G17+G19+G20+G21+G18</f>
        <v>38859.62</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5" t="s">
        <v>24</v>
      </c>
      <c r="B16" s="46" t="s">
        <v>25</v>
      </c>
      <c r="C16" s="43">
        <v>43020</v>
      </c>
      <c r="D16" s="43">
        <v>43020</v>
      </c>
      <c r="E16" s="44">
        <v>36132.84</v>
      </c>
      <c r="F16" s="44">
        <f>E16-G16</f>
        <v>3317.6699999999983</v>
      </c>
      <c r="G16" s="44">
        <v>32815.17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5" t="s">
        <v>26</v>
      </c>
      <c r="B17" s="46" t="s">
        <v>27</v>
      </c>
      <c r="C17" s="43"/>
      <c r="D17" s="43"/>
      <c r="E17" s="44">
        <v>680.3</v>
      </c>
      <c r="F17" s="44">
        <f>E17-G17</f>
        <v>102.31999999999994</v>
      </c>
      <c r="G17" s="44">
        <v>577.98</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12.75">
      <c r="A18" s="45" t="s">
        <v>28</v>
      </c>
      <c r="B18" s="46" t="s">
        <v>29</v>
      </c>
      <c r="C18" s="43"/>
      <c r="D18" s="43"/>
      <c r="E18" s="44"/>
      <c r="F18" s="44"/>
      <c r="G18" s="44"/>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5" t="s">
        <v>30</v>
      </c>
      <c r="B19" s="46" t="s">
        <v>31</v>
      </c>
      <c r="C19" s="43"/>
      <c r="D19" s="43"/>
      <c r="E19" s="44">
        <v>6026.23</v>
      </c>
      <c r="F19" s="44">
        <f>E19-G19</f>
        <v>559.75</v>
      </c>
      <c r="G19" s="44">
        <v>5466.48</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5" t="s">
        <v>32</v>
      </c>
      <c r="B20" s="46" t="s">
        <v>33</v>
      </c>
      <c r="C20" s="43"/>
      <c r="D20" s="43"/>
      <c r="E20" s="44"/>
      <c r="F20" s="44"/>
      <c r="G20" s="44"/>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43.5" customHeight="1">
      <c r="A21" s="45" t="s">
        <v>34</v>
      </c>
      <c r="B21" s="47" t="s">
        <v>35</v>
      </c>
      <c r="C21" s="43"/>
      <c r="D21" s="43"/>
      <c r="E21" s="44">
        <v>-0.01</v>
      </c>
      <c r="F21" s="44">
        <f>E21-G21</f>
        <v>0</v>
      </c>
      <c r="G21" s="44">
        <v>-0.01</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12.75">
      <c r="A22" s="41" t="s">
        <v>36</v>
      </c>
      <c r="B22" s="42" t="s">
        <v>37</v>
      </c>
      <c r="C22" s="43">
        <f>C23+C29+C40+C30+C31+C32+C33+C34+C35+C36+C37+C38+C39</f>
        <v>53221</v>
      </c>
      <c r="D22" s="43">
        <f>D23+D29+D40+D30+D31+D32+D33+D34+D35+D36+D37+D38+D39</f>
        <v>53221</v>
      </c>
      <c r="E22" s="43">
        <f>E23+E29+E40+E30+E31+E32+E33+E34+E35+E36+E37+E38+E39</f>
        <v>57455.329999999994</v>
      </c>
      <c r="F22" s="43">
        <f>F23+F29+F40+F30+F31+F32+F33+F34+F35+F36+F37+F38+F39</f>
        <v>5452.609999999999</v>
      </c>
      <c r="G22" s="43">
        <f>G23+G29+G40+G30+G31+G32+G33+G34+G35+G36+G37+G38+G39</f>
        <v>52002.72000000001</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1" t="s">
        <v>38</v>
      </c>
      <c r="B23" s="42" t="s">
        <v>39</v>
      </c>
      <c r="C23" s="43">
        <f>C24+C25+C26+C27+C28</f>
        <v>52040</v>
      </c>
      <c r="D23" s="43">
        <f>D24+D25+D26+D27+D28</f>
        <v>52040</v>
      </c>
      <c r="E23" s="43">
        <f>E24+E25+E26+E27+E28</f>
        <v>55976.04</v>
      </c>
      <c r="F23" s="43">
        <f>F24+F25+F26+F27+F28</f>
        <v>5250.439999999998</v>
      </c>
      <c r="G23" s="43">
        <f>G24+G25+G26+G27+G28</f>
        <v>50725.600000000006</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25.5">
      <c r="A24" s="45" t="s">
        <v>40</v>
      </c>
      <c r="B24" s="46" t="s">
        <v>41</v>
      </c>
      <c r="C24" s="43">
        <v>52040</v>
      </c>
      <c r="D24" s="43">
        <v>52040</v>
      </c>
      <c r="E24" s="44">
        <v>40540.03</v>
      </c>
      <c r="F24" s="44">
        <f>E24-G24</f>
        <v>3734.4199999999983</v>
      </c>
      <c r="G24" s="44">
        <v>36805.61</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45">
      <c r="A25" s="45" t="s">
        <v>42</v>
      </c>
      <c r="B25" s="48" t="s">
        <v>43</v>
      </c>
      <c r="C25" s="43"/>
      <c r="D25" s="43"/>
      <c r="E25" s="44">
        <v>5094.94</v>
      </c>
      <c r="F25" s="44">
        <f>E25-G25</f>
        <v>668.6799999999994</v>
      </c>
      <c r="G25" s="44">
        <v>4426.26</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7.75" customHeight="1">
      <c r="A26" s="45" t="s">
        <v>44</v>
      </c>
      <c r="B26" s="46" t="s">
        <v>45</v>
      </c>
      <c r="C26" s="43"/>
      <c r="D26" s="43"/>
      <c r="E26" s="44">
        <v>7.75</v>
      </c>
      <c r="F26" s="44">
        <f>E26-G26</f>
        <v>0.8200000000000003</v>
      </c>
      <c r="G26" s="44">
        <v>6.93</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12.75">
      <c r="A27" s="45" t="s">
        <v>46</v>
      </c>
      <c r="B27" s="46" t="s">
        <v>47</v>
      </c>
      <c r="C27" s="43"/>
      <c r="D27" s="43"/>
      <c r="E27" s="44">
        <v>10333.32</v>
      </c>
      <c r="F27" s="44">
        <f>E27-G27</f>
        <v>846.5200000000004</v>
      </c>
      <c r="G27" s="44">
        <v>9486.8</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5" t="s">
        <v>48</v>
      </c>
      <c r="B28" s="46" t="s">
        <v>49</v>
      </c>
      <c r="C28" s="43"/>
      <c r="D28" s="43"/>
      <c r="E28" s="44"/>
      <c r="F28" s="44"/>
      <c r="G28" s="44"/>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5" t="s">
        <v>50</v>
      </c>
      <c r="B29" s="46" t="s">
        <v>51</v>
      </c>
      <c r="C29" s="43">
        <v>15</v>
      </c>
      <c r="D29" s="43">
        <v>15</v>
      </c>
      <c r="E29" s="44">
        <v>8.17</v>
      </c>
      <c r="F29" s="44">
        <f>E29-G29</f>
        <v>0</v>
      </c>
      <c r="G29" s="44">
        <v>8.17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24">
      <c r="A30" s="45" t="s">
        <v>52</v>
      </c>
      <c r="B30" s="49" t="s">
        <v>53</v>
      </c>
      <c r="C30" s="43"/>
      <c r="D30" s="43"/>
      <c r="E30" s="44"/>
      <c r="F30" s="44"/>
      <c r="G30" s="44"/>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38.25">
      <c r="A31" s="45" t="s">
        <v>54</v>
      </c>
      <c r="B31" s="46" t="s">
        <v>55</v>
      </c>
      <c r="C31" s="43">
        <v>8</v>
      </c>
      <c r="D31" s="43">
        <v>8</v>
      </c>
      <c r="E31" s="44">
        <v>8.54</v>
      </c>
      <c r="F31" s="44">
        <f>E31-G31</f>
        <v>0.7199999999999989</v>
      </c>
      <c r="G31" s="44">
        <v>7.82</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51">
      <c r="A32" s="45" t="s">
        <v>56</v>
      </c>
      <c r="B32" s="46" t="s">
        <v>57</v>
      </c>
      <c r="C32" s="43">
        <v>120</v>
      </c>
      <c r="D32" s="43">
        <v>120</v>
      </c>
      <c r="E32" s="44">
        <v>129.29</v>
      </c>
      <c r="F32" s="44">
        <f>E32-G32</f>
        <v>11.809999999999988</v>
      </c>
      <c r="G32" s="44">
        <v>117.48</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5" t="s">
        <v>58</v>
      </c>
      <c r="B33" s="46" t="s">
        <v>59</v>
      </c>
      <c r="C33" s="43"/>
      <c r="D33" s="43"/>
      <c r="E33" s="44">
        <v>0.49</v>
      </c>
      <c r="F33" s="44">
        <f>E33-G33</f>
        <v>0</v>
      </c>
      <c r="G33" s="44">
        <v>0.49</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5" t="s">
        <v>60</v>
      </c>
      <c r="B34" s="46" t="s">
        <v>61</v>
      </c>
      <c r="C34" s="43"/>
      <c r="D34" s="43"/>
      <c r="E34" s="44"/>
      <c r="F34" s="44"/>
      <c r="G34" s="44"/>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5" t="s">
        <v>62</v>
      </c>
      <c r="B35" s="46" t="s">
        <v>63</v>
      </c>
      <c r="C35" s="43"/>
      <c r="D35" s="43"/>
      <c r="E35" s="44"/>
      <c r="F35" s="44"/>
      <c r="G35" s="44"/>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5" t="s">
        <v>64</v>
      </c>
      <c r="B36" s="46" t="s">
        <v>65</v>
      </c>
      <c r="C36" s="43">
        <v>3</v>
      </c>
      <c r="D36" s="43">
        <v>3</v>
      </c>
      <c r="E36" s="44">
        <v>-1.35</v>
      </c>
      <c r="F36" s="44">
        <f>E36-G36</f>
        <v>0</v>
      </c>
      <c r="G36" s="44">
        <v>-1.35</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25.5">
      <c r="A37" s="45" t="s">
        <v>66</v>
      </c>
      <c r="B37" s="46" t="s">
        <v>67</v>
      </c>
      <c r="C37" s="43">
        <v>80</v>
      </c>
      <c r="D37" s="43">
        <v>80</v>
      </c>
      <c r="E37" s="44">
        <v>158.34</v>
      </c>
      <c r="F37" s="44">
        <f>E37-G37</f>
        <v>27.420000000000016</v>
      </c>
      <c r="G37" s="44">
        <v>130.92</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0" customHeight="1">
      <c r="A38" s="45" t="s">
        <v>68</v>
      </c>
      <c r="B38" s="46" t="s">
        <v>69</v>
      </c>
      <c r="C38" s="43">
        <v>522</v>
      </c>
      <c r="D38" s="43">
        <v>522</v>
      </c>
      <c r="E38" s="44">
        <v>669.78</v>
      </c>
      <c r="F38" s="44">
        <f>E38-G38</f>
        <v>143.48000000000002</v>
      </c>
      <c r="G38" s="44">
        <v>526.3</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0" customHeight="1">
      <c r="A39" s="45"/>
      <c r="B39" s="46" t="s">
        <v>70</v>
      </c>
      <c r="C39" s="43">
        <v>433</v>
      </c>
      <c r="D39" s="43">
        <v>433</v>
      </c>
      <c r="E39" s="44">
        <v>506.03</v>
      </c>
      <c r="F39" s="44">
        <f>E39-G39</f>
        <v>18.739999999999952</v>
      </c>
      <c r="G39" s="44">
        <v>487.29</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12.75">
      <c r="A40" s="45" t="s">
        <v>71</v>
      </c>
      <c r="B40" s="46" t="s">
        <v>72</v>
      </c>
      <c r="C40" s="43"/>
      <c r="D40" s="43"/>
      <c r="E40" s="44"/>
      <c r="F40" s="44"/>
      <c r="G40" s="44"/>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1" t="s">
        <v>73</v>
      </c>
      <c r="B41" s="42" t="s">
        <v>74</v>
      </c>
      <c r="C41" s="43">
        <f>+C42+C47</f>
        <v>300</v>
      </c>
      <c r="D41" s="43">
        <f>+D42+D47</f>
        <v>300</v>
      </c>
      <c r="E41" s="43">
        <f>+E42+E47</f>
        <v>224.42</v>
      </c>
      <c r="F41" s="43">
        <f>+F42+F47</f>
        <v>25.089999999999975</v>
      </c>
      <c r="G41" s="43">
        <f>+G42+G47</f>
        <v>199.33</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1" t="s">
        <v>75</v>
      </c>
      <c r="B42" s="42" t="s">
        <v>76</v>
      </c>
      <c r="C42" s="43">
        <f>+C43+C45</f>
        <v>0</v>
      </c>
      <c r="D42" s="43">
        <f>+D43+D45</f>
        <v>0</v>
      </c>
      <c r="E42" s="43">
        <f>+E43+E45</f>
        <v>0</v>
      </c>
      <c r="F42" s="43">
        <f>+F43+F45</f>
        <v>0</v>
      </c>
      <c r="G42" s="43">
        <f>+G43+G45</f>
        <v>0</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1" t="s">
        <v>77</v>
      </c>
      <c r="B43" s="42" t="s">
        <v>78</v>
      </c>
      <c r="C43" s="43">
        <f>+C44</f>
        <v>0</v>
      </c>
      <c r="D43" s="43">
        <f>+D44</f>
        <v>0</v>
      </c>
      <c r="E43" s="43">
        <f>+E44</f>
        <v>0</v>
      </c>
      <c r="F43" s="43">
        <f>+F44</f>
        <v>0</v>
      </c>
      <c r="G43" s="43">
        <f>+G44</f>
        <v>0</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5" t="s">
        <v>79</v>
      </c>
      <c r="B44" s="46" t="s">
        <v>80</v>
      </c>
      <c r="C44" s="43"/>
      <c r="D44" s="43"/>
      <c r="E44" s="44"/>
      <c r="F44" s="44"/>
      <c r="G44" s="44"/>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1" t="s">
        <v>81</v>
      </c>
      <c r="B45" s="42" t="s">
        <v>82</v>
      </c>
      <c r="C45" s="43">
        <f>+C46</f>
        <v>0</v>
      </c>
      <c r="D45" s="43">
        <f>+D46</f>
        <v>0</v>
      </c>
      <c r="E45" s="43">
        <f>+E46</f>
        <v>0</v>
      </c>
      <c r="F45" s="43">
        <f>+F46</f>
        <v>0</v>
      </c>
      <c r="G45" s="43">
        <f>+G46</f>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5" t="s">
        <v>83</v>
      </c>
      <c r="B46" s="46" t="s">
        <v>84</v>
      </c>
      <c r="C46" s="43"/>
      <c r="D46" s="43"/>
      <c r="E46" s="44"/>
      <c r="F46" s="44"/>
      <c r="G46" s="44"/>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72" s="12" customFormat="1" ht="12.75">
      <c r="A47" s="50" t="s">
        <v>85</v>
      </c>
      <c r="B47" s="42" t="s">
        <v>86</v>
      </c>
      <c r="C47" s="43">
        <f>+C48+C51</f>
        <v>300</v>
      </c>
      <c r="D47" s="43">
        <f>+D48+D51</f>
        <v>300</v>
      </c>
      <c r="E47" s="43">
        <f>+E48+E51</f>
        <v>224.42</v>
      </c>
      <c r="F47" s="43">
        <f>+F48+F51</f>
        <v>25.089999999999975</v>
      </c>
      <c r="G47" s="43">
        <f>+G48+G51</f>
        <v>199.33</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11"/>
      <c r="FG47" s="11"/>
      <c r="FH47" s="11"/>
      <c r="FI47" s="11"/>
      <c r="FJ47" s="11"/>
      <c r="FK47" s="11"/>
      <c r="FL47" s="11"/>
      <c r="FM47" s="11"/>
      <c r="FN47" s="11"/>
      <c r="FO47" s="11"/>
      <c r="FP47" s="11"/>
    </row>
    <row r="48" spans="1:161" ht="12.75">
      <c r="A48" s="41" t="s">
        <v>87</v>
      </c>
      <c r="B48" s="42" t="s">
        <v>88</v>
      </c>
      <c r="C48" s="43">
        <f>C50+C49</f>
        <v>300</v>
      </c>
      <c r="D48" s="43">
        <f>D50+D49</f>
        <v>300</v>
      </c>
      <c r="E48" s="43">
        <f>E50+E49</f>
        <v>224.42</v>
      </c>
      <c r="F48" s="43">
        <f>F50+F49</f>
        <v>25.089999999999975</v>
      </c>
      <c r="G48" s="43">
        <f>G50+G49</f>
        <v>199.33</v>
      </c>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43">
        <v>3624</v>
      </c>
      <c r="B49" s="42" t="s">
        <v>89</v>
      </c>
      <c r="C49" s="43"/>
      <c r="D49" s="43"/>
      <c r="E49" s="43"/>
      <c r="F49" s="43"/>
      <c r="G49" s="43"/>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2.75">
      <c r="A50" s="45" t="s">
        <v>90</v>
      </c>
      <c r="B50" s="51" t="s">
        <v>91</v>
      </c>
      <c r="C50" s="43">
        <v>300</v>
      </c>
      <c r="D50" s="43">
        <v>300</v>
      </c>
      <c r="E50" s="44">
        <v>224.42</v>
      </c>
      <c r="F50" s="44">
        <f>E50-G50</f>
        <v>25.089999999999975</v>
      </c>
      <c r="G50" s="44">
        <v>199.33</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1" t="s">
        <v>92</v>
      </c>
      <c r="B51" s="42" t="s">
        <v>93</v>
      </c>
      <c r="C51" s="43">
        <f>C52</f>
        <v>0</v>
      </c>
      <c r="D51" s="43">
        <f>D52</f>
        <v>0</v>
      </c>
      <c r="E51" s="43">
        <f>E52</f>
        <v>0</v>
      </c>
      <c r="F51" s="43">
        <f>F52</f>
        <v>0</v>
      </c>
      <c r="G51" s="43">
        <f>G52</f>
        <v>0</v>
      </c>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5" t="s">
        <v>94</v>
      </c>
      <c r="B52" s="51" t="s">
        <v>95</v>
      </c>
      <c r="C52" s="43"/>
      <c r="D52" s="43"/>
      <c r="E52" s="44"/>
      <c r="F52" s="44"/>
      <c r="G52" s="44"/>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1" t="s">
        <v>96</v>
      </c>
      <c r="B53" s="42" t="s">
        <v>97</v>
      </c>
      <c r="C53" s="43">
        <f>+C54</f>
        <v>14168.83</v>
      </c>
      <c r="D53" s="43">
        <f>+D54</f>
        <v>14168.83</v>
      </c>
      <c r="E53" s="43">
        <f>+E54</f>
        <v>2709.25</v>
      </c>
      <c r="F53" s="43">
        <f>+F54</f>
        <v>213.67999999999986</v>
      </c>
      <c r="G53" s="43">
        <f>+G54</f>
        <v>2495.57</v>
      </c>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25.5">
      <c r="A54" s="41" t="s">
        <v>98</v>
      </c>
      <c r="B54" s="42" t="s">
        <v>99</v>
      </c>
      <c r="C54" s="43">
        <f>+C55+C66</f>
        <v>14168.83</v>
      </c>
      <c r="D54" s="43">
        <f>+D55+D66</f>
        <v>14168.83</v>
      </c>
      <c r="E54" s="43">
        <f>+E55+E66</f>
        <v>2709.25</v>
      </c>
      <c r="F54" s="43">
        <f>+F55+F66</f>
        <v>213.67999999999986</v>
      </c>
      <c r="G54" s="43">
        <f>+G55+G66</f>
        <v>2495.57</v>
      </c>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12.75">
      <c r="A55" s="41" t="s">
        <v>100</v>
      </c>
      <c r="B55" s="42" t="s">
        <v>101</v>
      </c>
      <c r="C55" s="43">
        <v>13094.83</v>
      </c>
      <c r="D55" s="43">
        <v>13094.83</v>
      </c>
      <c r="E55" s="43">
        <f>E56+E57+E58+E59+E61+E62+E63+E64+E60+E65</f>
        <v>1620.3600000000001</v>
      </c>
      <c r="F55" s="43">
        <f>F56+F57+F58+F59+F61+F62+F63+F64+F60+F65</f>
        <v>124.60999999999997</v>
      </c>
      <c r="G55" s="43">
        <f>G56+G57+G58+G59+G61+G62+G63+G64+G60+G65</f>
        <v>1495.75</v>
      </c>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25.5">
      <c r="A56" s="45" t="s">
        <v>102</v>
      </c>
      <c r="B56" s="51" t="s">
        <v>103</v>
      </c>
      <c r="C56" s="43"/>
      <c r="D56" s="43"/>
      <c r="E56" s="44"/>
      <c r="F56" s="44"/>
      <c r="G56" s="44"/>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45" t="s">
        <v>104</v>
      </c>
      <c r="B57" s="51" t="s">
        <v>105</v>
      </c>
      <c r="C57" s="43">
        <v>41</v>
      </c>
      <c r="D57" s="43">
        <v>41</v>
      </c>
      <c r="E57" s="44">
        <v>966.89</v>
      </c>
      <c r="F57" s="44">
        <f>E57-G57</f>
        <v>71.36000000000001</v>
      </c>
      <c r="G57" s="44">
        <v>895.53</v>
      </c>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52" t="s">
        <v>106</v>
      </c>
      <c r="B58" s="51" t="s">
        <v>107</v>
      </c>
      <c r="C58" s="43">
        <v>11709</v>
      </c>
      <c r="D58" s="43">
        <v>11709</v>
      </c>
      <c r="E58" s="44"/>
      <c r="F58" s="44"/>
      <c r="G58" s="44"/>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45" t="s">
        <v>108</v>
      </c>
      <c r="B59" s="53" t="s">
        <v>109</v>
      </c>
      <c r="C59" s="43">
        <v>699</v>
      </c>
      <c r="D59" s="43">
        <v>699</v>
      </c>
      <c r="E59" s="44">
        <v>646.76</v>
      </c>
      <c r="F59" s="44">
        <f>E59-G59</f>
        <v>52.66999999999996</v>
      </c>
      <c r="G59" s="44">
        <v>594.09</v>
      </c>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12.75">
      <c r="A60" s="45" t="s">
        <v>110</v>
      </c>
      <c r="B60" s="53" t="s">
        <v>111</v>
      </c>
      <c r="C60" s="43"/>
      <c r="D60" s="43"/>
      <c r="E60" s="44"/>
      <c r="F60" s="44"/>
      <c r="G60" s="44"/>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25.5">
      <c r="A61" s="45" t="s">
        <v>112</v>
      </c>
      <c r="B61" s="53" t="s">
        <v>113</v>
      </c>
      <c r="C61" s="43"/>
      <c r="D61" s="43"/>
      <c r="E61" s="44"/>
      <c r="F61" s="44"/>
      <c r="G61" s="44"/>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5" t="s">
        <v>114</v>
      </c>
      <c r="B62" s="53" t="s">
        <v>115</v>
      </c>
      <c r="C62" s="43"/>
      <c r="D62" s="43"/>
      <c r="E62" s="44"/>
      <c r="F62" s="44"/>
      <c r="G62" s="44"/>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5" t="s">
        <v>116</v>
      </c>
      <c r="B63" s="53" t="s">
        <v>117</v>
      </c>
      <c r="C63" s="43"/>
      <c r="D63" s="43"/>
      <c r="E63" s="44"/>
      <c r="F63" s="44"/>
      <c r="G63" s="44"/>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51">
      <c r="A64" s="45" t="s">
        <v>118</v>
      </c>
      <c r="B64" s="53" t="s">
        <v>119</v>
      </c>
      <c r="C64" s="43">
        <v>4</v>
      </c>
      <c r="D64" s="43">
        <v>4</v>
      </c>
      <c r="E64" s="44">
        <v>6.71</v>
      </c>
      <c r="F64" s="44">
        <f>E64-G64</f>
        <v>0.5800000000000001</v>
      </c>
      <c r="G64" s="44">
        <v>6.13</v>
      </c>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25.5">
      <c r="A65" s="45" t="s">
        <v>120</v>
      </c>
      <c r="B65" s="53" t="s">
        <v>121</v>
      </c>
      <c r="C65" s="43">
        <v>641.83</v>
      </c>
      <c r="D65" s="43">
        <v>641.83</v>
      </c>
      <c r="E65" s="44"/>
      <c r="F65" s="44"/>
      <c r="G65" s="44"/>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12.75">
      <c r="A66" s="41" t="s">
        <v>122</v>
      </c>
      <c r="B66" s="42" t="s">
        <v>123</v>
      </c>
      <c r="C66" s="43">
        <f>+C67+C68+C69+C70+C71+C72+C73+C74</f>
        <v>1074</v>
      </c>
      <c r="D66" s="43">
        <f>+D67+D68+D69+D70+D71+D72+D73+D74</f>
        <v>1074</v>
      </c>
      <c r="E66" s="43">
        <f>+E67+E68+E69+E70+E71+E72+E73+E74</f>
        <v>1088.8899999999999</v>
      </c>
      <c r="F66" s="43">
        <f>+F67+F68+F69+F70+F71+F72+F73+F74</f>
        <v>89.0699999999999</v>
      </c>
      <c r="G66" s="43">
        <f>+G67+G68+G69+G70+G71+G72+G73+G74</f>
        <v>999.82</v>
      </c>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5" t="s">
        <v>124</v>
      </c>
      <c r="B67" s="46" t="s">
        <v>125</v>
      </c>
      <c r="C67" s="43"/>
      <c r="D67" s="43"/>
      <c r="E67" s="44"/>
      <c r="F67" s="44"/>
      <c r="G67" s="44"/>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25.5">
      <c r="A68" s="45" t="s">
        <v>126</v>
      </c>
      <c r="B68" s="54" t="s">
        <v>109</v>
      </c>
      <c r="C68" s="43"/>
      <c r="D68" s="43"/>
      <c r="E68" s="44"/>
      <c r="F68" s="44"/>
      <c r="G68" s="44"/>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38.25">
      <c r="A69" s="45" t="s">
        <v>127</v>
      </c>
      <c r="B69" s="46" t="s">
        <v>128</v>
      </c>
      <c r="C69" s="43"/>
      <c r="D69" s="43"/>
      <c r="E69" s="44">
        <v>-0.03</v>
      </c>
      <c r="F69" s="44">
        <f>E69-G69</f>
        <v>0</v>
      </c>
      <c r="G69" s="44">
        <v>-0.03</v>
      </c>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38.25">
      <c r="A70" s="45" t="s">
        <v>129</v>
      </c>
      <c r="B70" s="46" t="s">
        <v>130</v>
      </c>
      <c r="C70" s="43"/>
      <c r="D70" s="43"/>
      <c r="E70" s="44">
        <v>0.07</v>
      </c>
      <c r="F70" s="44">
        <f>E70-G70</f>
        <v>0.16</v>
      </c>
      <c r="G70" s="44">
        <v>-0.09</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25.5">
      <c r="A71" s="45" t="s">
        <v>131</v>
      </c>
      <c r="B71" s="46" t="s">
        <v>113</v>
      </c>
      <c r="C71" s="43"/>
      <c r="D71" s="43"/>
      <c r="E71" s="44">
        <v>1085.34</v>
      </c>
      <c r="F71" s="44">
        <f>E71-G71</f>
        <v>87.9899999999999</v>
      </c>
      <c r="G71" s="44">
        <v>997.35</v>
      </c>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88" ht="25.5">
      <c r="A72" s="49" t="s">
        <v>132</v>
      </c>
      <c r="B72" s="55" t="s">
        <v>133</v>
      </c>
      <c r="C72" s="43">
        <v>1074</v>
      </c>
      <c r="D72" s="43">
        <v>1074</v>
      </c>
      <c r="E72" s="44"/>
      <c r="F72" s="44"/>
      <c r="G72" s="44"/>
      <c r="AP72" s="2"/>
      <c r="BP72" s="2"/>
      <c r="BQ72" s="2"/>
      <c r="BR72" s="2"/>
      <c r="CJ72" s="2"/>
    </row>
    <row r="73" spans="1:172" s="26" customFormat="1" ht="51">
      <c r="A73" s="46" t="s">
        <v>134</v>
      </c>
      <c r="B73" s="56" t="s">
        <v>135</v>
      </c>
      <c r="C73" s="43"/>
      <c r="D73" s="43"/>
      <c r="E73" s="44">
        <v>3.51</v>
      </c>
      <c r="F73" s="44">
        <f>E73-G73</f>
        <v>0.9199999999999999</v>
      </c>
      <c r="G73" s="44">
        <v>2.59</v>
      </c>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30"/>
      <c r="BQ73" s="30"/>
      <c r="BR73" s="30"/>
      <c r="BS73" s="20"/>
      <c r="BT73" s="20"/>
      <c r="BU73" s="20"/>
      <c r="BV73" s="20"/>
      <c r="BW73" s="20"/>
      <c r="BX73" s="20"/>
      <c r="BY73" s="20"/>
      <c r="BZ73" s="20"/>
      <c r="CA73" s="20"/>
      <c r="CB73" s="20"/>
      <c r="CC73" s="20"/>
      <c r="CD73" s="20"/>
      <c r="CE73" s="20"/>
      <c r="CF73" s="20"/>
      <c r="CG73" s="20"/>
      <c r="CH73" s="20"/>
      <c r="CI73" s="20"/>
      <c r="CJ73" s="3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row>
    <row r="74" spans="1:172" s="26" customFormat="1" ht="25.5">
      <c r="A74" s="46" t="s">
        <v>136</v>
      </c>
      <c r="B74" s="57" t="s">
        <v>137</v>
      </c>
      <c r="C74" s="43"/>
      <c r="D74" s="43"/>
      <c r="E74" s="44"/>
      <c r="F74" s="44"/>
      <c r="G74" s="44"/>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30"/>
      <c r="BQ74" s="30"/>
      <c r="BR74" s="30"/>
      <c r="BS74" s="20"/>
      <c r="BT74" s="20"/>
      <c r="BU74" s="20"/>
      <c r="BV74" s="20"/>
      <c r="BW74" s="20"/>
      <c r="BX74" s="20"/>
      <c r="BY74" s="20"/>
      <c r="BZ74" s="20"/>
      <c r="CA74" s="20"/>
      <c r="CB74" s="20"/>
      <c r="CC74" s="20"/>
      <c r="CD74" s="20"/>
      <c r="CE74" s="20"/>
      <c r="CF74" s="20"/>
      <c r="CG74" s="20"/>
      <c r="CH74" s="20"/>
      <c r="CI74" s="20"/>
      <c r="CJ74" s="3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row>
    <row r="75" spans="1:172" s="26" customFormat="1" ht="30">
      <c r="A75" s="58" t="s">
        <v>138</v>
      </c>
      <c r="B75" s="59" t="s">
        <v>139</v>
      </c>
      <c r="C75" s="43">
        <f>+C76+C79</f>
        <v>0</v>
      </c>
      <c r="D75" s="43">
        <f>+D76+D79</f>
        <v>0</v>
      </c>
      <c r="E75" s="43">
        <f>+E76+E79</f>
        <v>0</v>
      </c>
      <c r="F75" s="43">
        <f>+F76+F79</f>
        <v>0</v>
      </c>
      <c r="G75" s="43">
        <f>+G76+G79</f>
        <v>0</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30"/>
      <c r="BQ75" s="30"/>
      <c r="BR75" s="30"/>
      <c r="BS75" s="20"/>
      <c r="BT75" s="20"/>
      <c r="BU75" s="20"/>
      <c r="BV75" s="20"/>
      <c r="BW75" s="20"/>
      <c r="BX75" s="20"/>
      <c r="BY75" s="20"/>
      <c r="BZ75" s="20"/>
      <c r="CA75" s="20"/>
      <c r="CB75" s="20"/>
      <c r="CC75" s="20"/>
      <c r="CD75" s="20"/>
      <c r="CE75" s="20"/>
      <c r="CF75" s="20"/>
      <c r="CG75" s="20"/>
      <c r="CH75" s="20"/>
      <c r="CI75" s="20"/>
      <c r="CJ75" s="3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row>
    <row r="76" spans="1:172" s="26" customFormat="1" ht="14.25">
      <c r="A76" s="60" t="s">
        <v>140</v>
      </c>
      <c r="B76" s="61" t="s">
        <v>141</v>
      </c>
      <c r="C76" s="43"/>
      <c r="D76" s="43"/>
      <c r="E76" s="44"/>
      <c r="F76" s="44"/>
      <c r="G76" s="44"/>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14.25">
      <c r="A77" s="60"/>
      <c r="B77" s="62" t="s">
        <v>142</v>
      </c>
      <c r="C77" s="43"/>
      <c r="D77" s="43"/>
      <c r="E77" s="44"/>
      <c r="F77" s="44"/>
      <c r="G77" s="44"/>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60"/>
      <c r="B78" s="62" t="s">
        <v>143</v>
      </c>
      <c r="C78" s="43"/>
      <c r="D78" s="43"/>
      <c r="E78" s="44"/>
      <c r="F78" s="44"/>
      <c r="G78" s="4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4.25">
      <c r="A79" s="60" t="s">
        <v>144</v>
      </c>
      <c r="B79" s="63" t="s">
        <v>145</v>
      </c>
      <c r="C79" s="43"/>
      <c r="D79" s="43"/>
      <c r="E79" s="44"/>
      <c r="F79" s="44"/>
      <c r="G79" s="4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26" customFormat="1" ht="14.25">
      <c r="A80" s="60"/>
      <c r="B80" s="62" t="s">
        <v>142</v>
      </c>
      <c r="C80" s="43"/>
      <c r="D80" s="43"/>
      <c r="E80" s="44"/>
      <c r="F80" s="44"/>
      <c r="G80" s="4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30"/>
      <c r="BQ80" s="30"/>
      <c r="BR80" s="30"/>
      <c r="BS80" s="20"/>
      <c r="BT80" s="20"/>
      <c r="BU80" s="20"/>
      <c r="BV80" s="20"/>
      <c r="BW80" s="20"/>
      <c r="BX80" s="20"/>
      <c r="BY80" s="20"/>
      <c r="BZ80" s="20"/>
      <c r="CA80" s="20"/>
      <c r="CB80" s="20"/>
      <c r="CC80" s="20"/>
      <c r="CD80" s="20"/>
      <c r="CE80" s="20"/>
      <c r="CF80" s="20"/>
      <c r="CG80" s="20"/>
      <c r="CH80" s="20"/>
      <c r="CI80" s="20"/>
      <c r="CJ80" s="3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row>
    <row r="81" spans="1:172" s="26" customFormat="1" ht="14.25">
      <c r="A81" s="60"/>
      <c r="B81" s="62" t="s">
        <v>143</v>
      </c>
      <c r="C81" s="43"/>
      <c r="D81" s="43"/>
      <c r="E81" s="44"/>
      <c r="F81" s="44"/>
      <c r="G81" s="44"/>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30"/>
      <c r="BQ81" s="30"/>
      <c r="BR81" s="30"/>
      <c r="BS81" s="20"/>
      <c r="BT81" s="20"/>
      <c r="BU81" s="20"/>
      <c r="BV81" s="20"/>
      <c r="BW81" s="20"/>
      <c r="BX81" s="20"/>
      <c r="BY81" s="20"/>
      <c r="BZ81" s="20"/>
      <c r="CA81" s="20"/>
      <c r="CB81" s="20"/>
      <c r="CC81" s="20"/>
      <c r="CD81" s="20"/>
      <c r="CE81" s="20"/>
      <c r="CF81" s="20"/>
      <c r="CG81" s="20"/>
      <c r="CH81" s="20"/>
      <c r="CI81" s="20"/>
      <c r="CJ81" s="3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row>
    <row r="82" spans="1:172" s="26" customFormat="1" ht="14.25">
      <c r="A82" s="123"/>
      <c r="B82" s="126"/>
      <c r="C82" s="124"/>
      <c r="D82" s="125"/>
      <c r="E82" s="125"/>
      <c r="F82" s="125"/>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30"/>
      <c r="BQ82" s="30"/>
      <c r="BR82" s="30"/>
      <c r="BS82" s="20"/>
      <c r="BT82" s="20"/>
      <c r="BU82" s="20"/>
      <c r="BV82" s="20"/>
      <c r="BW82" s="20"/>
      <c r="BX82" s="20"/>
      <c r="BY82" s="20"/>
      <c r="BZ82" s="20"/>
      <c r="CA82" s="20"/>
      <c r="CB82" s="20"/>
      <c r="CC82" s="20"/>
      <c r="CD82" s="20"/>
      <c r="CE82" s="20"/>
      <c r="CF82" s="20"/>
      <c r="CG82" s="20"/>
      <c r="CH82" s="20"/>
      <c r="CI82" s="20"/>
      <c r="CJ82" s="3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1:172" s="26" customFormat="1" ht="14.25">
      <c r="A83" s="123"/>
      <c r="B83" s="126"/>
      <c r="C83" s="124"/>
      <c r="D83" s="125"/>
      <c r="E83" s="125"/>
      <c r="F83" s="125"/>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26" customFormat="1" ht="14.25">
      <c r="A84" s="134" t="s">
        <v>146</v>
      </c>
      <c r="B84" s="134"/>
      <c r="C84" s="31"/>
      <c r="D84" s="31"/>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30"/>
      <c r="BQ84" s="30"/>
      <c r="BR84" s="30"/>
      <c r="BS84" s="20"/>
      <c r="BT84" s="20"/>
      <c r="BU84" s="20"/>
      <c r="BV84" s="20"/>
      <c r="BW84" s="20"/>
      <c r="BX84" s="20"/>
      <c r="BY84" s="20"/>
      <c r="BZ84" s="20"/>
      <c r="CA84" s="20"/>
      <c r="CB84" s="20"/>
      <c r="CC84" s="20"/>
      <c r="CD84" s="20"/>
      <c r="CE84" s="20"/>
      <c r="CF84" s="20"/>
      <c r="CG84" s="20"/>
      <c r="CH84" s="20"/>
      <c r="CI84" s="20"/>
      <c r="CJ84" s="3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row>
    <row r="85" spans="1:172" s="26" customFormat="1" ht="12.75">
      <c r="A85" s="13"/>
      <c r="C85" s="31"/>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32" customFormat="1" ht="14.25">
      <c r="A86" s="14"/>
      <c r="B86" s="32" t="s">
        <v>147</v>
      </c>
      <c r="C86" s="33" t="s">
        <v>378</v>
      </c>
      <c r="D86" s="33"/>
      <c r="E86" s="32" t="s">
        <v>379</v>
      </c>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5"/>
      <c r="BQ86" s="35"/>
      <c r="BR86" s="35"/>
      <c r="BS86" s="34"/>
      <c r="BT86" s="34"/>
      <c r="BU86" s="34"/>
      <c r="BV86" s="34"/>
      <c r="BW86" s="34"/>
      <c r="BX86" s="34"/>
      <c r="BY86" s="34"/>
      <c r="BZ86" s="34"/>
      <c r="CA86" s="34"/>
      <c r="CB86" s="34"/>
      <c r="CC86" s="34"/>
      <c r="CD86" s="34"/>
      <c r="CE86" s="34"/>
      <c r="CF86" s="34"/>
      <c r="CG86" s="34"/>
      <c r="CH86" s="34"/>
      <c r="CI86" s="34"/>
      <c r="CJ86" s="35"/>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34"/>
      <c r="DZ86" s="34"/>
      <c r="EA86" s="34"/>
      <c r="EB86" s="34"/>
      <c r="EC86" s="34"/>
      <c r="ED86" s="34"/>
      <c r="EE86" s="34"/>
      <c r="EF86" s="34"/>
      <c r="EG86" s="34"/>
      <c r="EH86" s="34"/>
      <c r="EI86" s="34"/>
      <c r="EJ86" s="34"/>
      <c r="EK86" s="34"/>
      <c r="EL86" s="34"/>
      <c r="EM86" s="34"/>
      <c r="EN86" s="34"/>
      <c r="EO86" s="34"/>
      <c r="EP86" s="34"/>
      <c r="EQ86" s="34"/>
      <c r="ER86" s="34"/>
      <c r="ES86" s="34"/>
      <c r="ET86" s="34"/>
      <c r="EU86" s="34"/>
      <c r="EV86" s="34"/>
      <c r="EW86" s="34"/>
      <c r="EX86" s="34"/>
      <c r="EY86" s="34"/>
      <c r="EZ86" s="34"/>
      <c r="FA86" s="34"/>
      <c r="FB86" s="34"/>
      <c r="FC86" s="34"/>
      <c r="FD86" s="34"/>
      <c r="FE86" s="34"/>
      <c r="FF86" s="34"/>
      <c r="FG86" s="34"/>
      <c r="FH86" s="34"/>
      <c r="FI86" s="34"/>
      <c r="FJ86" s="34"/>
      <c r="FK86" s="34"/>
      <c r="FL86" s="34"/>
      <c r="FM86" s="34"/>
      <c r="FN86" s="34"/>
      <c r="FO86" s="34"/>
      <c r="FP86" s="34"/>
    </row>
    <row r="87" spans="1:172" s="26" customFormat="1" ht="12.75">
      <c r="A87" s="13"/>
      <c r="B87" s="26" t="s">
        <v>382</v>
      </c>
      <c r="C87" s="31" t="s">
        <v>380</v>
      </c>
      <c r="D87" s="31"/>
      <c r="E87" s="26" t="s">
        <v>381</v>
      </c>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30"/>
      <c r="BQ91" s="30"/>
      <c r="BR91" s="3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75">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30"/>
      <c r="BQ92" s="30"/>
      <c r="BR92" s="3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75">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30"/>
      <c r="BQ93" s="30"/>
      <c r="BR93" s="3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75">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30"/>
      <c r="BQ94" s="30"/>
      <c r="BR94" s="3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30"/>
      <c r="BQ95" s="30"/>
      <c r="BR95" s="3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75">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30"/>
      <c r="BQ96" s="30"/>
      <c r="BR96" s="3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 customHeight="1">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spans="1:172" s="26" customFormat="1" ht="12.75">
      <c r="A119" s="13"/>
      <c r="C119" s="31"/>
      <c r="D119" s="31"/>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3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row>
    <row r="120" spans="1:172" s="26" customFormat="1" ht="12.75">
      <c r="A120" s="13"/>
      <c r="C120" s="31"/>
      <c r="D120" s="31"/>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3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row>
    <row r="121" spans="1:172" s="26" customFormat="1" ht="12.75">
      <c r="A121" s="13"/>
      <c r="C121" s="31"/>
      <c r="D121" s="31"/>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3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row>
    <row r="122" spans="1:172" s="26" customFormat="1" ht="12.75">
      <c r="A122" s="13"/>
      <c r="C122" s="31"/>
      <c r="D122" s="31"/>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3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row>
    <row r="123" spans="1:172" s="26" customFormat="1" ht="12.75">
      <c r="A123" s="13"/>
      <c r="C123" s="31"/>
      <c r="D123" s="31"/>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3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c r="FF123" s="20"/>
      <c r="FG123" s="20"/>
      <c r="FH123" s="20"/>
      <c r="FI123" s="20"/>
      <c r="FJ123" s="20"/>
      <c r="FK123" s="20"/>
      <c r="FL123" s="20"/>
      <c r="FM123" s="20"/>
      <c r="FN123" s="20"/>
      <c r="FO123" s="20"/>
      <c r="FP123" s="20"/>
    </row>
    <row r="124" spans="1:172" s="26" customFormat="1" ht="12.75">
      <c r="A124" s="13"/>
      <c r="C124" s="31"/>
      <c r="D124" s="31"/>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3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c r="FF124" s="20"/>
      <c r="FG124" s="20"/>
      <c r="FH124" s="20"/>
      <c r="FI124" s="20"/>
      <c r="FJ124" s="20"/>
      <c r="FK124" s="20"/>
      <c r="FL124" s="20"/>
      <c r="FM124" s="20"/>
      <c r="FN124" s="20"/>
      <c r="FO124" s="20"/>
      <c r="FP124" s="20"/>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row r="140" ht="12.75">
      <c r="CJ140" s="2"/>
    </row>
    <row r="141" ht="12.75">
      <c r="CJ141" s="2"/>
    </row>
    <row r="142" ht="12.75">
      <c r="CJ142" s="2"/>
    </row>
    <row r="143" ht="12.75">
      <c r="CJ143" s="2"/>
    </row>
    <row r="144" ht="12.75">
      <c r="CJ144" s="2"/>
    </row>
  </sheetData>
  <sheetProtection/>
  <protectedRanges>
    <protectedRange sqref="E80:F83 D82:D83 G80:G81" name="Zonă1"/>
    <protectedRange sqref="E58:F65 E67:F68 F57 F69:F71 C66:F66 E44:F44 C45:F45 E76:G79 E50:G50 E24:G40 E16:G21 E72:G74 G44:G45 G58:G68 C53:G54 C47:G47" name="Zonă1_1"/>
  </protectedRanges>
  <mergeCells count="32">
    <mergeCell ref="H4:I4"/>
    <mergeCell ref="J4:N4"/>
    <mergeCell ref="O4:S4"/>
    <mergeCell ref="T4:X4"/>
    <mergeCell ref="Y4:AC4"/>
    <mergeCell ref="AD4:AH4"/>
    <mergeCell ref="AI4:AM4"/>
    <mergeCell ref="AN4:AR4"/>
    <mergeCell ref="AS4:AW4"/>
    <mergeCell ref="AX4:BB4"/>
    <mergeCell ref="BC4:BG4"/>
    <mergeCell ref="BH4:BL4"/>
    <mergeCell ref="BM4:BQ4"/>
    <mergeCell ref="BR4:BV4"/>
    <mergeCell ref="BW4:CA4"/>
    <mergeCell ref="CB4:CF4"/>
    <mergeCell ref="DP4:DT4"/>
    <mergeCell ref="DU4:DY4"/>
    <mergeCell ref="CL4:CP4"/>
    <mergeCell ref="CQ4:CU4"/>
    <mergeCell ref="CV4:CZ4"/>
    <mergeCell ref="DA4:DE4"/>
    <mergeCell ref="ET4:EX4"/>
    <mergeCell ref="EY4:FC4"/>
    <mergeCell ref="A84:B84"/>
    <mergeCell ref="DZ4:ED4"/>
    <mergeCell ref="EE4:EI4"/>
    <mergeCell ref="EJ4:EN4"/>
    <mergeCell ref="EO4:ES4"/>
    <mergeCell ref="DF4:DJ4"/>
    <mergeCell ref="DK4:DO4"/>
    <mergeCell ref="CG4:CK4"/>
  </mergeCells>
  <printOptions/>
  <pageMargins left="0.75" right="0.75" top="1" bottom="1" header="0.5" footer="0.5"/>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tabColor theme="6" tint="-0.4999699890613556"/>
  </sheetPr>
  <dimension ref="A1:AF180"/>
  <sheetViews>
    <sheetView zoomScale="90" zoomScaleNormal="90" workbookViewId="0" topLeftCell="A1">
      <pane xSplit="3" ySplit="6" topLeftCell="D7" activePane="bottomRight" state="frozen"/>
      <selection pane="topLeft" activeCell="G5" sqref="G5"/>
      <selection pane="topRight" activeCell="G5" sqref="G5"/>
      <selection pane="bottomLeft" activeCell="G5" sqref="G5"/>
      <selection pane="bottomRight" activeCell="G7" sqref="G7"/>
    </sheetView>
  </sheetViews>
  <sheetFormatPr defaultColWidth="9.140625" defaultRowHeight="12.75"/>
  <cols>
    <col min="1" max="1" width="14.00390625" style="65" customWidth="1"/>
    <col min="2" max="2" width="50.7109375" style="28" customWidth="1"/>
    <col min="3" max="3" width="6.8515625" style="28" customWidth="1"/>
    <col min="4" max="4" width="14.57421875" style="28" customWidth="1"/>
    <col min="5" max="5" width="13.140625" style="28" customWidth="1"/>
    <col min="6" max="6" width="11.57421875" style="28" bestFit="1" customWidth="1"/>
    <col min="7" max="7" width="13.57421875" style="28" customWidth="1"/>
    <col min="8" max="8" width="13.140625" style="28" customWidth="1"/>
    <col min="9" max="9" width="11.57421875" style="26" bestFit="1" customWidth="1"/>
    <col min="10" max="10" width="10.421875" style="26" bestFit="1" customWidth="1"/>
    <col min="11" max="11" width="11.57421875" style="26" bestFit="1" customWidth="1"/>
    <col min="12" max="16384" width="9.140625" style="26" customWidth="1"/>
  </cols>
  <sheetData>
    <row r="1" spans="2:3" ht="15">
      <c r="B1" s="66" t="s">
        <v>383</v>
      </c>
      <c r="C1" s="67"/>
    </row>
    <row r="2" spans="2:3" ht="12.75">
      <c r="B2" s="67"/>
      <c r="C2" s="67"/>
    </row>
    <row r="3" spans="2:4" ht="12.75">
      <c r="B3" s="67"/>
      <c r="C3" s="67"/>
      <c r="D3" s="30"/>
    </row>
    <row r="4" spans="4:8" ht="12.75">
      <c r="D4" s="68"/>
      <c r="E4" s="68"/>
      <c r="F4" s="69"/>
      <c r="G4" s="70"/>
      <c r="H4" s="71" t="s">
        <v>149</v>
      </c>
    </row>
    <row r="5" spans="1:8" s="73" customFormat="1" ht="89.25">
      <c r="A5" s="72" t="s">
        <v>1</v>
      </c>
      <c r="B5" s="24" t="s">
        <v>2</v>
      </c>
      <c r="C5" s="24"/>
      <c r="D5" s="24" t="s">
        <v>150</v>
      </c>
      <c r="E5" s="5" t="s">
        <v>151</v>
      </c>
      <c r="F5" s="5" t="s">
        <v>152</v>
      </c>
      <c r="G5" s="24" t="s">
        <v>153</v>
      </c>
      <c r="H5" s="24" t="s">
        <v>154</v>
      </c>
    </row>
    <row r="6" spans="1:8" ht="12.75">
      <c r="A6" s="74"/>
      <c r="B6" s="6" t="s">
        <v>155</v>
      </c>
      <c r="C6" s="6"/>
      <c r="D6" s="75">
        <v>1</v>
      </c>
      <c r="E6" s="75">
        <v>2</v>
      </c>
      <c r="F6" s="75">
        <v>3</v>
      </c>
      <c r="G6" s="75">
        <v>4</v>
      </c>
      <c r="H6" s="75" t="s">
        <v>156</v>
      </c>
    </row>
    <row r="7" spans="1:12" s="12" customFormat="1" ht="12.75">
      <c r="A7" s="76" t="s">
        <v>157</v>
      </c>
      <c r="B7" s="77" t="s">
        <v>158</v>
      </c>
      <c r="C7" s="78">
        <f aca="true" t="shared" si="0" ref="C7:H7">+C8+C14</f>
        <v>0</v>
      </c>
      <c r="D7" s="78">
        <f t="shared" si="0"/>
        <v>212022.52000000002</v>
      </c>
      <c r="E7" s="78">
        <f t="shared" si="0"/>
        <v>219797.96</v>
      </c>
      <c r="F7" s="78">
        <f>+F8+F14</f>
        <v>219797.96</v>
      </c>
      <c r="G7" s="78">
        <f t="shared" si="0"/>
        <v>219420.89999999997</v>
      </c>
      <c r="H7" s="78">
        <f t="shared" si="0"/>
        <v>18089.23</v>
      </c>
      <c r="I7" s="78">
        <f>+I8+I14</f>
        <v>201331.66999999998</v>
      </c>
      <c r="J7" s="79"/>
      <c r="K7" s="79"/>
      <c r="L7" s="79"/>
    </row>
    <row r="8" spans="1:12" s="12" customFormat="1" ht="12.75">
      <c r="A8" s="76" t="s">
        <v>159</v>
      </c>
      <c r="B8" s="80" t="s">
        <v>160</v>
      </c>
      <c r="C8" s="81">
        <f aca="true" t="shared" si="1" ref="C8:H8">+C9+C10+C13+C11+C12+C162</f>
        <v>0</v>
      </c>
      <c r="D8" s="81">
        <f t="shared" si="1"/>
        <v>212022.52000000002</v>
      </c>
      <c r="E8" s="81">
        <f t="shared" si="1"/>
        <v>219787.53999999998</v>
      </c>
      <c r="F8" s="81">
        <f>+F9+F10+F13+F11+F12+F162</f>
        <v>219787.53999999998</v>
      </c>
      <c r="G8" s="81">
        <f t="shared" si="1"/>
        <v>219411.30999999997</v>
      </c>
      <c r="H8" s="81">
        <f t="shared" si="1"/>
        <v>18079.64</v>
      </c>
      <c r="I8" s="81">
        <f>+I9+I10+I13+I11+I12+I162</f>
        <v>201331.66999999998</v>
      </c>
      <c r="J8" s="79"/>
      <c r="K8" s="79"/>
      <c r="L8" s="79"/>
    </row>
    <row r="9" spans="1:12" s="12" customFormat="1" ht="15" customHeight="1">
      <c r="A9" s="76" t="s">
        <v>161</v>
      </c>
      <c r="B9" s="80" t="s">
        <v>162</v>
      </c>
      <c r="C9" s="81">
        <f aca="true" t="shared" si="2" ref="C9:H9">+C23</f>
        <v>0</v>
      </c>
      <c r="D9" s="81">
        <f t="shared" si="2"/>
        <v>0</v>
      </c>
      <c r="E9" s="81">
        <f t="shared" si="2"/>
        <v>2852.12</v>
      </c>
      <c r="F9" s="81">
        <f>+F23</f>
        <v>2852.12</v>
      </c>
      <c r="G9" s="81">
        <f t="shared" si="2"/>
        <v>2851.0299999999997</v>
      </c>
      <c r="H9" s="81">
        <f t="shared" si="2"/>
        <v>384.42</v>
      </c>
      <c r="I9" s="81">
        <f>+I23</f>
        <v>2466.61</v>
      </c>
      <c r="J9" s="79"/>
      <c r="K9" s="79"/>
      <c r="L9" s="79"/>
    </row>
    <row r="10" spans="1:12" s="12" customFormat="1" ht="12.75" customHeight="1">
      <c r="A10" s="76" t="s">
        <v>163</v>
      </c>
      <c r="B10" s="80" t="s">
        <v>164</v>
      </c>
      <c r="C10" s="81">
        <f aca="true" t="shared" si="3" ref="C10:H10">+C42</f>
        <v>0</v>
      </c>
      <c r="D10" s="81">
        <f t="shared" si="3"/>
        <v>212022.52000000002</v>
      </c>
      <c r="E10" s="81">
        <f t="shared" si="3"/>
        <v>209965.41999999998</v>
      </c>
      <c r="F10" s="81">
        <f>+F42</f>
        <v>209965.41999999998</v>
      </c>
      <c r="G10" s="81">
        <f t="shared" si="3"/>
        <v>209873.24999999997</v>
      </c>
      <c r="H10" s="81">
        <f t="shared" si="3"/>
        <v>17071.3</v>
      </c>
      <c r="I10" s="81">
        <f>+I42</f>
        <v>192801.95</v>
      </c>
      <c r="J10" s="79"/>
      <c r="K10" s="79"/>
      <c r="L10" s="79"/>
    </row>
    <row r="11" spans="1:12" s="12" customFormat="1" ht="12.75" customHeight="1">
      <c r="A11" s="76" t="s">
        <v>165</v>
      </c>
      <c r="B11" s="80" t="s">
        <v>166</v>
      </c>
      <c r="C11" s="81">
        <f aca="true" t="shared" si="4" ref="C11:H11">+C68</f>
        <v>0</v>
      </c>
      <c r="D11" s="81">
        <f t="shared" si="4"/>
        <v>0</v>
      </c>
      <c r="E11" s="81">
        <f t="shared" si="4"/>
        <v>0</v>
      </c>
      <c r="F11" s="81">
        <f>+F68</f>
        <v>0</v>
      </c>
      <c r="G11" s="81">
        <f t="shared" si="4"/>
        <v>0</v>
      </c>
      <c r="H11" s="81">
        <f t="shared" si="4"/>
        <v>0</v>
      </c>
      <c r="I11" s="81">
        <f>+I68</f>
        <v>0</v>
      </c>
      <c r="J11" s="79"/>
      <c r="K11" s="79"/>
      <c r="L11" s="79"/>
    </row>
    <row r="12" spans="1:12" s="12" customFormat="1" ht="12.75" customHeight="1">
      <c r="A12" s="76" t="s">
        <v>167</v>
      </c>
      <c r="B12" s="82" t="s">
        <v>168</v>
      </c>
      <c r="C12" s="81">
        <f aca="true" t="shared" si="5" ref="C12:H12">+C163</f>
        <v>0</v>
      </c>
      <c r="D12" s="81">
        <f t="shared" si="5"/>
        <v>0</v>
      </c>
      <c r="E12" s="81">
        <f t="shared" si="5"/>
        <v>0</v>
      </c>
      <c r="F12" s="81">
        <f>+F163</f>
        <v>0</v>
      </c>
      <c r="G12" s="81">
        <f t="shared" si="5"/>
        <v>0</v>
      </c>
      <c r="H12" s="81">
        <f t="shared" si="5"/>
        <v>0</v>
      </c>
      <c r="I12" s="81">
        <f>+I163</f>
        <v>0</v>
      </c>
      <c r="J12" s="79"/>
      <c r="K12" s="79"/>
      <c r="L12" s="79"/>
    </row>
    <row r="13" spans="1:12" s="12" customFormat="1" ht="12.75">
      <c r="A13" s="76" t="s">
        <v>169</v>
      </c>
      <c r="B13" s="80" t="s">
        <v>170</v>
      </c>
      <c r="C13" s="81">
        <f aca="true" t="shared" si="6" ref="C13:H13">+C19</f>
        <v>0</v>
      </c>
      <c r="D13" s="81">
        <f t="shared" si="6"/>
        <v>0</v>
      </c>
      <c r="E13" s="81">
        <f t="shared" si="6"/>
        <v>6970</v>
      </c>
      <c r="F13" s="81">
        <f>+F19</f>
        <v>6970</v>
      </c>
      <c r="G13" s="81">
        <f t="shared" si="6"/>
        <v>6967.32</v>
      </c>
      <c r="H13" s="81">
        <f t="shared" si="6"/>
        <v>650.04</v>
      </c>
      <c r="I13" s="81">
        <f>+I19</f>
        <v>6317.280000000001</v>
      </c>
      <c r="J13" s="79"/>
      <c r="K13" s="79"/>
      <c r="L13" s="79"/>
    </row>
    <row r="14" spans="1:12" s="12" customFormat="1" ht="12.75">
      <c r="A14" s="76" t="s">
        <v>171</v>
      </c>
      <c r="B14" s="80" t="s">
        <v>172</v>
      </c>
      <c r="C14" s="81">
        <f>+C15</f>
        <v>0</v>
      </c>
      <c r="D14" s="81">
        <f aca="true" t="shared" si="7" ref="D14:I14">+D15</f>
        <v>0</v>
      </c>
      <c r="E14" s="81">
        <f t="shared" si="7"/>
        <v>10.42</v>
      </c>
      <c r="F14" s="81">
        <f t="shared" si="7"/>
        <v>10.42</v>
      </c>
      <c r="G14" s="81">
        <f t="shared" si="7"/>
        <v>9.59</v>
      </c>
      <c r="H14" s="81">
        <f t="shared" si="7"/>
        <v>9.59</v>
      </c>
      <c r="I14" s="81">
        <f t="shared" si="7"/>
        <v>0</v>
      </c>
      <c r="J14" s="79"/>
      <c r="K14" s="79"/>
      <c r="L14" s="79"/>
    </row>
    <row r="15" spans="1:12" s="12" customFormat="1" ht="12.75">
      <c r="A15" s="76" t="s">
        <v>173</v>
      </c>
      <c r="B15" s="80" t="s">
        <v>174</v>
      </c>
      <c r="C15" s="81">
        <f aca="true" t="shared" si="8" ref="C15:H15">+C20</f>
        <v>0</v>
      </c>
      <c r="D15" s="81">
        <f t="shared" si="8"/>
        <v>0</v>
      </c>
      <c r="E15" s="81">
        <f t="shared" si="8"/>
        <v>10.42</v>
      </c>
      <c r="F15" s="81">
        <f>+F20</f>
        <v>10.42</v>
      </c>
      <c r="G15" s="81">
        <f t="shared" si="8"/>
        <v>9.59</v>
      </c>
      <c r="H15" s="81">
        <f t="shared" si="8"/>
        <v>9.59</v>
      </c>
      <c r="I15" s="81">
        <f>+I20</f>
        <v>0</v>
      </c>
      <c r="J15" s="79"/>
      <c r="K15" s="79"/>
      <c r="L15" s="79"/>
    </row>
    <row r="16" spans="1:12" s="12" customFormat="1" ht="25.5">
      <c r="A16" s="76" t="s">
        <v>175</v>
      </c>
      <c r="B16" s="83" t="s">
        <v>176</v>
      </c>
      <c r="C16" s="81">
        <f aca="true" t="shared" si="9" ref="C16:H16">+C162+C174</f>
        <v>0</v>
      </c>
      <c r="D16" s="81">
        <f t="shared" si="9"/>
        <v>0</v>
      </c>
      <c r="E16" s="81">
        <f t="shared" si="9"/>
        <v>0</v>
      </c>
      <c r="F16" s="81">
        <f>+F162+F174</f>
        <v>0</v>
      </c>
      <c r="G16" s="81">
        <f t="shared" si="9"/>
        <v>-282.95000000000005</v>
      </c>
      <c r="H16" s="81">
        <f t="shared" si="9"/>
        <v>-26.12000000000002</v>
      </c>
      <c r="I16" s="81">
        <f>+I162+I174</f>
        <v>-256.83000000000004</v>
      </c>
      <c r="J16" s="79"/>
      <c r="K16" s="79"/>
      <c r="L16" s="79"/>
    </row>
    <row r="17" spans="1:12" s="12" customFormat="1" ht="12.75">
      <c r="A17" s="76" t="s">
        <v>177</v>
      </c>
      <c r="B17" s="80" t="s">
        <v>178</v>
      </c>
      <c r="C17" s="81">
        <f aca="true" t="shared" si="10" ref="C17:H17">+C18+C20</f>
        <v>0</v>
      </c>
      <c r="D17" s="81">
        <f t="shared" si="10"/>
        <v>212022.52000000002</v>
      </c>
      <c r="E17" s="81">
        <f t="shared" si="10"/>
        <v>219797.96</v>
      </c>
      <c r="F17" s="81">
        <f>+F18+F20</f>
        <v>219797.96</v>
      </c>
      <c r="G17" s="81">
        <f t="shared" si="10"/>
        <v>219701.18999999997</v>
      </c>
      <c r="H17" s="81">
        <f t="shared" si="10"/>
        <v>18115.35</v>
      </c>
      <c r="I17" s="81">
        <f>+I18+I20</f>
        <v>201585.84</v>
      </c>
      <c r="J17" s="79"/>
      <c r="K17" s="79"/>
      <c r="L17" s="79"/>
    </row>
    <row r="18" spans="1:12" s="12" customFormat="1" ht="12.75">
      <c r="A18" s="76" t="s">
        <v>179</v>
      </c>
      <c r="B18" s="80" t="s">
        <v>160</v>
      </c>
      <c r="C18" s="81">
        <f aca="true" t="shared" si="11" ref="C18:H18">+C23+C42+C19+C68+C12</f>
        <v>0</v>
      </c>
      <c r="D18" s="81">
        <f t="shared" si="11"/>
        <v>212022.52000000002</v>
      </c>
      <c r="E18" s="81">
        <f t="shared" si="11"/>
        <v>219787.53999999998</v>
      </c>
      <c r="F18" s="81">
        <f>+F23+F42+F19+F68+F12</f>
        <v>219787.53999999998</v>
      </c>
      <c r="G18" s="81">
        <f t="shared" si="11"/>
        <v>219691.59999999998</v>
      </c>
      <c r="H18" s="81">
        <f t="shared" si="11"/>
        <v>18105.76</v>
      </c>
      <c r="I18" s="81">
        <f>+I23+I42+I19+I68+I12</f>
        <v>201585.84</v>
      </c>
      <c r="J18" s="79"/>
      <c r="K18" s="79"/>
      <c r="L18" s="79"/>
    </row>
    <row r="19" spans="1:12" s="12" customFormat="1" ht="12.75">
      <c r="A19" s="76" t="s">
        <v>180</v>
      </c>
      <c r="B19" s="80" t="s">
        <v>170</v>
      </c>
      <c r="C19" s="81">
        <f aca="true" t="shared" si="12" ref="C19:H19">+C168</f>
        <v>0</v>
      </c>
      <c r="D19" s="81">
        <f t="shared" si="12"/>
        <v>0</v>
      </c>
      <c r="E19" s="81">
        <f t="shared" si="12"/>
        <v>6970</v>
      </c>
      <c r="F19" s="81">
        <f>+F168</f>
        <v>6970</v>
      </c>
      <c r="G19" s="81">
        <f t="shared" si="12"/>
        <v>6967.32</v>
      </c>
      <c r="H19" s="81">
        <f t="shared" si="12"/>
        <v>650.04</v>
      </c>
      <c r="I19" s="81">
        <f>+I168</f>
        <v>6317.280000000001</v>
      </c>
      <c r="J19" s="79"/>
      <c r="K19" s="79"/>
      <c r="L19" s="79"/>
    </row>
    <row r="20" spans="1:12" s="12" customFormat="1" ht="15.75" customHeight="1">
      <c r="A20" s="76" t="s">
        <v>181</v>
      </c>
      <c r="B20" s="80" t="s">
        <v>172</v>
      </c>
      <c r="C20" s="81">
        <f aca="true" t="shared" si="13" ref="C20:H20">+C71</f>
        <v>0</v>
      </c>
      <c r="D20" s="81">
        <f t="shared" si="13"/>
        <v>0</v>
      </c>
      <c r="E20" s="81">
        <f t="shared" si="13"/>
        <v>10.42</v>
      </c>
      <c r="F20" s="81">
        <f>+F71</f>
        <v>10.42</v>
      </c>
      <c r="G20" s="81">
        <f t="shared" si="13"/>
        <v>9.59</v>
      </c>
      <c r="H20" s="81">
        <f t="shared" si="13"/>
        <v>9.59</v>
      </c>
      <c r="I20" s="81">
        <f>+I71</f>
        <v>0</v>
      </c>
      <c r="J20" s="79"/>
      <c r="K20" s="79"/>
      <c r="L20" s="79"/>
    </row>
    <row r="21" spans="1:12" s="12" customFormat="1" ht="12.75">
      <c r="A21" s="84" t="s">
        <v>182</v>
      </c>
      <c r="B21" s="80" t="s">
        <v>183</v>
      </c>
      <c r="C21" s="81">
        <f aca="true" t="shared" si="14" ref="C21:H21">+C22+C71+C162</f>
        <v>0</v>
      </c>
      <c r="D21" s="81">
        <f t="shared" si="14"/>
        <v>212022.52000000002</v>
      </c>
      <c r="E21" s="81">
        <f t="shared" si="14"/>
        <v>212827.96</v>
      </c>
      <c r="F21" s="81">
        <f>+F22+F71+F162</f>
        <v>212827.96</v>
      </c>
      <c r="G21" s="81">
        <f t="shared" si="14"/>
        <v>212453.57999999996</v>
      </c>
      <c r="H21" s="81">
        <f t="shared" si="14"/>
        <v>17439.19</v>
      </c>
      <c r="I21" s="81">
        <f>+I22+I71+I162</f>
        <v>195014.38999999998</v>
      </c>
      <c r="J21" s="79"/>
      <c r="K21" s="79"/>
      <c r="L21" s="79"/>
    </row>
    <row r="22" spans="1:12" s="12" customFormat="1" ht="12.75">
      <c r="A22" s="76" t="s">
        <v>184</v>
      </c>
      <c r="B22" s="80" t="s">
        <v>160</v>
      </c>
      <c r="C22" s="81">
        <f aca="true" t="shared" si="15" ref="C22:H22">+C23+C42+C68+C12</f>
        <v>0</v>
      </c>
      <c r="D22" s="81">
        <f t="shared" si="15"/>
        <v>212022.52000000002</v>
      </c>
      <c r="E22" s="81">
        <f t="shared" si="15"/>
        <v>212817.53999999998</v>
      </c>
      <c r="F22" s="81">
        <f>+F23+F42+F68+F12</f>
        <v>212817.53999999998</v>
      </c>
      <c r="G22" s="81">
        <f t="shared" si="15"/>
        <v>212724.27999999997</v>
      </c>
      <c r="H22" s="81">
        <f t="shared" si="15"/>
        <v>17455.719999999998</v>
      </c>
      <c r="I22" s="81">
        <f>+I23+I42+I68+I12</f>
        <v>195268.56</v>
      </c>
      <c r="J22" s="79"/>
      <c r="K22" s="79"/>
      <c r="L22" s="79"/>
    </row>
    <row r="23" spans="1:12" s="12" customFormat="1" ht="12.75">
      <c r="A23" s="76" t="s">
        <v>185</v>
      </c>
      <c r="B23" s="80" t="s">
        <v>162</v>
      </c>
      <c r="C23" s="81">
        <f aca="true" t="shared" si="16" ref="C23:H23">+C24+C31</f>
        <v>0</v>
      </c>
      <c r="D23" s="81">
        <f t="shared" si="16"/>
        <v>0</v>
      </c>
      <c r="E23" s="81">
        <f t="shared" si="16"/>
        <v>2852.12</v>
      </c>
      <c r="F23" s="81">
        <f>+F24+F31</f>
        <v>2852.12</v>
      </c>
      <c r="G23" s="81">
        <f t="shared" si="16"/>
        <v>2851.0299999999997</v>
      </c>
      <c r="H23" s="81">
        <f t="shared" si="16"/>
        <v>384.42</v>
      </c>
      <c r="I23" s="81">
        <f>+I24+I31</f>
        <v>2466.61</v>
      </c>
      <c r="J23" s="79"/>
      <c r="K23" s="79"/>
      <c r="L23" s="79"/>
    </row>
    <row r="24" spans="1:12" s="12" customFormat="1" ht="12.75">
      <c r="A24" s="76" t="s">
        <v>186</v>
      </c>
      <c r="B24" s="80" t="s">
        <v>187</v>
      </c>
      <c r="C24" s="81">
        <f aca="true" t="shared" si="17" ref="C24:H24">C25+C26+C27+C28+C29</f>
        <v>0</v>
      </c>
      <c r="D24" s="81">
        <f t="shared" si="17"/>
        <v>0</v>
      </c>
      <c r="E24" s="81">
        <f t="shared" si="17"/>
        <v>2329.61</v>
      </c>
      <c r="F24" s="81">
        <f>F25+F26+F27+F28+F29</f>
        <v>2329.61</v>
      </c>
      <c r="G24" s="81">
        <f t="shared" si="17"/>
        <v>2329.45</v>
      </c>
      <c r="H24" s="81">
        <f t="shared" si="17"/>
        <v>315.15</v>
      </c>
      <c r="I24" s="81">
        <f>I25+I26+I27+I28+I29</f>
        <v>2014.3000000000002</v>
      </c>
      <c r="J24" s="79"/>
      <c r="K24" s="79"/>
      <c r="L24" s="79"/>
    </row>
    <row r="25" spans="1:12" ht="12.75">
      <c r="A25" s="85" t="s">
        <v>188</v>
      </c>
      <c r="B25" s="86" t="s">
        <v>367</v>
      </c>
      <c r="C25" s="87"/>
      <c r="D25" s="87"/>
      <c r="E25" s="87">
        <v>1625.39</v>
      </c>
      <c r="F25" s="87">
        <v>1625.39</v>
      </c>
      <c r="G25" s="87">
        <v>1625.39</v>
      </c>
      <c r="H25" s="87">
        <f>G25-I25</f>
        <v>141.67000000000007</v>
      </c>
      <c r="I25" s="87">
        <v>1483.72</v>
      </c>
      <c r="J25" s="79"/>
      <c r="K25" s="79"/>
      <c r="L25" s="79"/>
    </row>
    <row r="26" spans="1:12" ht="12.75" customHeight="1">
      <c r="A26" s="85" t="s">
        <v>189</v>
      </c>
      <c r="B26" s="88" t="s">
        <v>190</v>
      </c>
      <c r="C26" s="87"/>
      <c r="D26" s="87"/>
      <c r="E26" s="87">
        <v>7</v>
      </c>
      <c r="F26" s="87">
        <v>7</v>
      </c>
      <c r="G26" s="87">
        <v>6.98</v>
      </c>
      <c r="H26" s="87">
        <f>G26-I26</f>
        <v>0.8400000000000007</v>
      </c>
      <c r="I26" s="87">
        <v>6.14</v>
      </c>
      <c r="J26" s="79"/>
      <c r="K26" s="79"/>
      <c r="L26" s="79"/>
    </row>
    <row r="27" spans="1:12" ht="12.75">
      <c r="A27" s="85" t="s">
        <v>191</v>
      </c>
      <c r="B27" s="88" t="s">
        <v>192</v>
      </c>
      <c r="C27" s="87"/>
      <c r="D27" s="87"/>
      <c r="E27" s="87">
        <v>1.43</v>
      </c>
      <c r="F27" s="87">
        <v>1.43</v>
      </c>
      <c r="G27" s="87">
        <v>1.29</v>
      </c>
      <c r="H27" s="87">
        <f>G27-I27</f>
        <v>0.29000000000000004</v>
      </c>
      <c r="I27" s="87">
        <v>1</v>
      </c>
      <c r="J27" s="79"/>
      <c r="K27" s="79"/>
      <c r="L27" s="79"/>
    </row>
    <row r="28" spans="1:12" ht="12.75">
      <c r="A28" s="85"/>
      <c r="B28" s="88" t="s">
        <v>193</v>
      </c>
      <c r="C28" s="87"/>
      <c r="D28" s="87"/>
      <c r="E28" s="87"/>
      <c r="F28" s="87"/>
      <c r="G28" s="87"/>
      <c r="H28" s="87"/>
      <c r="I28" s="87"/>
      <c r="J28" s="79"/>
      <c r="K28" s="79"/>
      <c r="L28" s="79"/>
    </row>
    <row r="29" spans="1:12" ht="12" customHeight="1">
      <c r="A29" s="85" t="s">
        <v>194</v>
      </c>
      <c r="B29" s="88" t="s">
        <v>368</v>
      </c>
      <c r="C29" s="87"/>
      <c r="D29" s="87"/>
      <c r="E29" s="87">
        <v>695.79</v>
      </c>
      <c r="F29" s="87">
        <v>695.79</v>
      </c>
      <c r="G29" s="87">
        <v>695.79</v>
      </c>
      <c r="H29" s="87">
        <f>G29-I29</f>
        <v>172.3499999999999</v>
      </c>
      <c r="I29" s="87">
        <v>523.44</v>
      </c>
      <c r="J29" s="79"/>
      <c r="K29" s="79"/>
      <c r="L29" s="79"/>
    </row>
    <row r="30" spans="1:12" ht="12" customHeight="1">
      <c r="A30" s="85"/>
      <c r="B30" s="121" t="s">
        <v>374</v>
      </c>
      <c r="C30" s="87"/>
      <c r="D30" s="87"/>
      <c r="E30" s="87">
        <v>674</v>
      </c>
      <c r="F30" s="87">
        <v>674</v>
      </c>
      <c r="G30" s="87">
        <v>674</v>
      </c>
      <c r="H30" s="87">
        <f>G30-I30</f>
        <v>168</v>
      </c>
      <c r="I30" s="87">
        <v>506</v>
      </c>
      <c r="J30" s="79"/>
      <c r="K30" s="79"/>
      <c r="L30" s="79"/>
    </row>
    <row r="31" spans="1:12" ht="13.5" customHeight="1">
      <c r="A31" s="76" t="s">
        <v>195</v>
      </c>
      <c r="B31" s="80" t="s">
        <v>196</v>
      </c>
      <c r="C31" s="81">
        <f aca="true" t="shared" si="18" ref="C31:H31">+C32+C34+C36+C38+C40</f>
        <v>0</v>
      </c>
      <c r="D31" s="81">
        <f t="shared" si="18"/>
        <v>0</v>
      </c>
      <c r="E31" s="81">
        <f t="shared" si="18"/>
        <v>522.51</v>
      </c>
      <c r="F31" s="81">
        <f>+F32+F34+F36+F38+F40</f>
        <v>522.51</v>
      </c>
      <c r="G31" s="81">
        <f t="shared" si="18"/>
        <v>521.58</v>
      </c>
      <c r="H31" s="81">
        <f t="shared" si="18"/>
        <v>69.27000000000004</v>
      </c>
      <c r="I31" s="81">
        <f>+I32+I34+I36+I38+I40</f>
        <v>452.30999999999995</v>
      </c>
      <c r="J31" s="79"/>
      <c r="K31" s="79"/>
      <c r="L31" s="79"/>
    </row>
    <row r="32" spans="1:12" ht="12.75">
      <c r="A32" s="85" t="s">
        <v>197</v>
      </c>
      <c r="B32" s="88" t="s">
        <v>198</v>
      </c>
      <c r="C32" s="87"/>
      <c r="D32" s="87"/>
      <c r="E32" s="87">
        <v>366.87</v>
      </c>
      <c r="F32" s="87">
        <v>366.87</v>
      </c>
      <c r="G32" s="87">
        <v>366.48</v>
      </c>
      <c r="H32" s="87">
        <f aca="true" t="shared" si="19" ref="H32:H41">G32-I32</f>
        <v>48.650000000000034</v>
      </c>
      <c r="I32" s="87">
        <v>317.83</v>
      </c>
      <c r="J32" s="79"/>
      <c r="K32" s="79"/>
      <c r="L32" s="79"/>
    </row>
    <row r="33" spans="1:12" ht="12.75">
      <c r="A33" s="85"/>
      <c r="B33" s="121" t="s">
        <v>374</v>
      </c>
      <c r="C33" s="87"/>
      <c r="D33" s="87"/>
      <c r="E33" s="87">
        <v>106.49</v>
      </c>
      <c r="F33" s="87">
        <v>106.49</v>
      </c>
      <c r="G33" s="87">
        <v>106.49</v>
      </c>
      <c r="H33" s="87">
        <f t="shared" si="19"/>
        <v>26.539999999999992</v>
      </c>
      <c r="I33" s="87">
        <v>79.95</v>
      </c>
      <c r="J33" s="79"/>
      <c r="K33" s="79"/>
      <c r="L33" s="79"/>
    </row>
    <row r="34" spans="1:12" ht="12.75">
      <c r="A34" s="85" t="s">
        <v>199</v>
      </c>
      <c r="B34" s="88" t="s">
        <v>200</v>
      </c>
      <c r="C34" s="87"/>
      <c r="D34" s="87"/>
      <c r="E34" s="87">
        <v>10.94</v>
      </c>
      <c r="F34" s="87">
        <v>10.94</v>
      </c>
      <c r="G34" s="87">
        <v>10.69</v>
      </c>
      <c r="H34" s="87">
        <f t="shared" si="19"/>
        <v>1.3200000000000003</v>
      </c>
      <c r="I34" s="87">
        <v>9.37</v>
      </c>
      <c r="J34" s="79"/>
      <c r="K34" s="79"/>
      <c r="L34" s="79"/>
    </row>
    <row r="35" spans="1:12" ht="12.75">
      <c r="A35" s="85"/>
      <c r="B35" s="121" t="s">
        <v>374</v>
      </c>
      <c r="C35" s="87"/>
      <c r="D35" s="87"/>
      <c r="E35" s="87">
        <v>3.37</v>
      </c>
      <c r="F35" s="87">
        <v>3.37</v>
      </c>
      <c r="G35" s="87">
        <v>3.37</v>
      </c>
      <c r="H35" s="87">
        <f t="shared" si="19"/>
        <v>0.8400000000000003</v>
      </c>
      <c r="I35" s="87">
        <v>2.53</v>
      </c>
      <c r="J35" s="79"/>
      <c r="K35" s="79"/>
      <c r="L35" s="79"/>
    </row>
    <row r="36" spans="1:12" ht="12.75">
      <c r="A36" s="85" t="s">
        <v>201</v>
      </c>
      <c r="B36" s="88" t="s">
        <v>202</v>
      </c>
      <c r="C36" s="87"/>
      <c r="D36" s="87"/>
      <c r="E36" s="87">
        <v>121.22</v>
      </c>
      <c r="F36" s="87">
        <v>121.22</v>
      </c>
      <c r="G36" s="87">
        <v>121.17</v>
      </c>
      <c r="H36" s="87">
        <f t="shared" si="19"/>
        <v>16.200000000000003</v>
      </c>
      <c r="I36" s="87">
        <v>104.97</v>
      </c>
      <c r="J36" s="79"/>
      <c r="K36" s="79"/>
      <c r="L36" s="79"/>
    </row>
    <row r="37" spans="1:12" ht="12.75">
      <c r="A37" s="85"/>
      <c r="B37" s="121" t="s">
        <v>374</v>
      </c>
      <c r="C37" s="87"/>
      <c r="D37" s="87"/>
      <c r="E37" s="87">
        <v>35.05</v>
      </c>
      <c r="F37" s="87">
        <v>35.05</v>
      </c>
      <c r="G37" s="87">
        <v>35.05</v>
      </c>
      <c r="H37" s="87">
        <f t="shared" si="19"/>
        <v>8.739999999999998</v>
      </c>
      <c r="I37" s="87">
        <v>26.31</v>
      </c>
      <c r="J37" s="79"/>
      <c r="K37" s="79"/>
      <c r="L37" s="79"/>
    </row>
    <row r="38" spans="1:12" ht="25.5">
      <c r="A38" s="85" t="s">
        <v>203</v>
      </c>
      <c r="B38" s="89" t="s">
        <v>204</v>
      </c>
      <c r="C38" s="87"/>
      <c r="D38" s="87"/>
      <c r="E38" s="87">
        <v>3.5</v>
      </c>
      <c r="F38" s="87">
        <v>3.5</v>
      </c>
      <c r="G38" s="87">
        <v>3.48</v>
      </c>
      <c r="H38" s="87">
        <f t="shared" si="19"/>
        <v>0.45999999999999996</v>
      </c>
      <c r="I38" s="87">
        <v>3.02</v>
      </c>
      <c r="J38" s="79"/>
      <c r="K38" s="79"/>
      <c r="L38" s="79"/>
    </row>
    <row r="39" spans="1:12" ht="12.75">
      <c r="A39" s="85"/>
      <c r="B39" s="121" t="s">
        <v>374</v>
      </c>
      <c r="C39" s="87"/>
      <c r="D39" s="87"/>
      <c r="E39" s="87">
        <v>1.04</v>
      </c>
      <c r="F39" s="87">
        <v>1.04</v>
      </c>
      <c r="G39" s="87">
        <v>1.04</v>
      </c>
      <c r="H39" s="87">
        <f t="shared" si="19"/>
        <v>0.25</v>
      </c>
      <c r="I39" s="87">
        <v>0.79</v>
      </c>
      <c r="J39" s="79"/>
      <c r="K39" s="79"/>
      <c r="L39" s="79"/>
    </row>
    <row r="40" spans="1:12" s="12" customFormat="1" ht="12.75">
      <c r="A40" s="85" t="s">
        <v>205</v>
      </c>
      <c r="B40" s="89" t="s">
        <v>206</v>
      </c>
      <c r="C40" s="87"/>
      <c r="D40" s="87"/>
      <c r="E40" s="87">
        <v>19.98</v>
      </c>
      <c r="F40" s="87">
        <v>19.98</v>
      </c>
      <c r="G40" s="87">
        <v>19.76</v>
      </c>
      <c r="H40" s="87">
        <f t="shared" si="19"/>
        <v>2.6400000000000006</v>
      </c>
      <c r="I40" s="87">
        <v>17.12</v>
      </c>
      <c r="J40" s="79"/>
      <c r="K40" s="79"/>
      <c r="L40" s="79"/>
    </row>
    <row r="41" spans="1:12" s="12" customFormat="1" ht="12.75">
      <c r="A41" s="85"/>
      <c r="B41" s="121" t="s">
        <v>374</v>
      </c>
      <c r="C41" s="87"/>
      <c r="D41" s="87"/>
      <c r="E41" s="87">
        <v>5.74</v>
      </c>
      <c r="F41" s="87">
        <v>5.74</v>
      </c>
      <c r="G41" s="87">
        <v>5.74</v>
      </c>
      <c r="H41" s="87">
        <f t="shared" si="19"/>
        <v>1.4300000000000006</v>
      </c>
      <c r="I41" s="87">
        <v>4.31</v>
      </c>
      <c r="J41" s="79"/>
      <c r="K41" s="79"/>
      <c r="L41" s="79"/>
    </row>
    <row r="42" spans="1:12" s="12" customFormat="1" ht="12.75">
      <c r="A42" s="76" t="s">
        <v>207</v>
      </c>
      <c r="B42" s="80" t="s">
        <v>164</v>
      </c>
      <c r="C42" s="81">
        <f aca="true" t="shared" si="20" ref="C42:H42">+C43+C56+C55+C58+C61+C63+C64+C65+C62</f>
        <v>0</v>
      </c>
      <c r="D42" s="81">
        <f t="shared" si="20"/>
        <v>212022.52000000002</v>
      </c>
      <c r="E42" s="81">
        <f t="shared" si="20"/>
        <v>209965.41999999998</v>
      </c>
      <c r="F42" s="81">
        <f>+F43+F56+F55+F58+F61+F63+F64+F65+F62</f>
        <v>209965.41999999998</v>
      </c>
      <c r="G42" s="81">
        <f t="shared" si="20"/>
        <v>209873.24999999997</v>
      </c>
      <c r="H42" s="81">
        <f t="shared" si="20"/>
        <v>17071.3</v>
      </c>
      <c r="I42" s="81">
        <f>+I43+I56+I55+I58+I61+I63+I64+I65+I62</f>
        <v>192801.95</v>
      </c>
      <c r="J42" s="79"/>
      <c r="K42" s="79"/>
      <c r="L42" s="79"/>
    </row>
    <row r="43" spans="1:12" ht="12.75">
      <c r="A43" s="76" t="s">
        <v>208</v>
      </c>
      <c r="B43" s="80" t="s">
        <v>209</v>
      </c>
      <c r="C43" s="81">
        <f aca="true" t="shared" si="21" ref="C43:H43">+C44+C45+C46+C47+C48+C49+C50+C51+C53</f>
        <v>0</v>
      </c>
      <c r="D43" s="81">
        <f t="shared" si="21"/>
        <v>212022.52000000002</v>
      </c>
      <c r="E43" s="81">
        <f t="shared" si="21"/>
        <v>209801.96</v>
      </c>
      <c r="F43" s="81">
        <f>+F44+F45+F46+F47+F48+F49+F50+F51+F53</f>
        <v>209801.96</v>
      </c>
      <c r="G43" s="81">
        <f t="shared" si="21"/>
        <v>209709.83</v>
      </c>
      <c r="H43" s="81">
        <f t="shared" si="21"/>
        <v>17039.03</v>
      </c>
      <c r="I43" s="81">
        <f>+I44+I45+I46+I47+I48+I49+I50+I51+I53</f>
        <v>192670.80000000002</v>
      </c>
      <c r="J43" s="79"/>
      <c r="K43" s="79"/>
      <c r="L43" s="79"/>
    </row>
    <row r="44" spans="1:12" ht="12.75">
      <c r="A44" s="85" t="s">
        <v>210</v>
      </c>
      <c r="B44" s="88" t="s">
        <v>211</v>
      </c>
      <c r="C44" s="87"/>
      <c r="D44" s="87"/>
      <c r="E44" s="87">
        <v>54.4</v>
      </c>
      <c r="F44" s="87">
        <v>54.4</v>
      </c>
      <c r="G44" s="87">
        <v>54.4</v>
      </c>
      <c r="H44" s="87">
        <f aca="true" t="shared" si="22" ref="H44:H50">G44-I44</f>
        <v>5.850000000000001</v>
      </c>
      <c r="I44" s="87">
        <v>48.55</v>
      </c>
      <c r="J44" s="79"/>
      <c r="K44" s="79"/>
      <c r="L44" s="79"/>
    </row>
    <row r="45" spans="1:12" ht="12.75">
      <c r="A45" s="85" t="s">
        <v>212</v>
      </c>
      <c r="B45" s="88" t="s">
        <v>213</v>
      </c>
      <c r="C45" s="87"/>
      <c r="D45" s="87"/>
      <c r="E45" s="87">
        <v>8</v>
      </c>
      <c r="F45" s="87">
        <v>8</v>
      </c>
      <c r="G45" s="87">
        <v>8</v>
      </c>
      <c r="H45" s="87">
        <f t="shared" si="22"/>
        <v>2</v>
      </c>
      <c r="I45" s="87">
        <v>6</v>
      </c>
      <c r="J45" s="79"/>
      <c r="K45" s="79"/>
      <c r="L45" s="79"/>
    </row>
    <row r="46" spans="1:12" ht="12.75">
      <c r="A46" s="85" t="s">
        <v>214</v>
      </c>
      <c r="B46" s="88" t="s">
        <v>215</v>
      </c>
      <c r="C46" s="87"/>
      <c r="D46" s="87"/>
      <c r="E46" s="87">
        <v>55</v>
      </c>
      <c r="F46" s="87">
        <v>55</v>
      </c>
      <c r="G46" s="87">
        <v>55</v>
      </c>
      <c r="H46" s="87">
        <f t="shared" si="22"/>
        <v>8.399999999999999</v>
      </c>
      <c r="I46" s="87">
        <v>46.6</v>
      </c>
      <c r="J46" s="79"/>
      <c r="K46" s="79"/>
      <c r="L46" s="79"/>
    </row>
    <row r="47" spans="1:12" ht="12.75">
      <c r="A47" s="85" t="s">
        <v>216</v>
      </c>
      <c r="B47" s="88" t="s">
        <v>217</v>
      </c>
      <c r="C47" s="87"/>
      <c r="D47" s="87"/>
      <c r="E47" s="87">
        <v>4.6</v>
      </c>
      <c r="F47" s="87">
        <v>4.6</v>
      </c>
      <c r="G47" s="87">
        <v>4.6</v>
      </c>
      <c r="H47" s="87">
        <f t="shared" si="22"/>
        <v>0.5</v>
      </c>
      <c r="I47" s="87">
        <v>4.1</v>
      </c>
      <c r="J47" s="79"/>
      <c r="K47" s="79"/>
      <c r="L47" s="79"/>
    </row>
    <row r="48" spans="1:12" ht="12.75">
      <c r="A48" s="85" t="s">
        <v>218</v>
      </c>
      <c r="B48" s="88" t="s">
        <v>219</v>
      </c>
      <c r="C48" s="87"/>
      <c r="D48" s="87"/>
      <c r="E48" s="87">
        <v>45.5</v>
      </c>
      <c r="F48" s="87">
        <v>45.5</v>
      </c>
      <c r="G48" s="87">
        <v>45.48</v>
      </c>
      <c r="H48" s="87">
        <f t="shared" si="22"/>
        <v>7.979999999999997</v>
      </c>
      <c r="I48" s="87">
        <v>37.5</v>
      </c>
      <c r="J48" s="79"/>
      <c r="K48" s="79"/>
      <c r="L48" s="79"/>
    </row>
    <row r="49" spans="1:12" ht="12.75">
      <c r="A49" s="85" t="s">
        <v>220</v>
      </c>
      <c r="B49" s="88" t="s">
        <v>221</v>
      </c>
      <c r="C49" s="87"/>
      <c r="D49" s="87"/>
      <c r="E49" s="87">
        <v>1</v>
      </c>
      <c r="F49" s="87">
        <v>1</v>
      </c>
      <c r="G49" s="87">
        <v>1</v>
      </c>
      <c r="H49" s="87">
        <f t="shared" si="22"/>
        <v>0.78</v>
      </c>
      <c r="I49" s="87">
        <v>0.22</v>
      </c>
      <c r="J49" s="79"/>
      <c r="K49" s="79"/>
      <c r="L49" s="79"/>
    </row>
    <row r="50" spans="1:12" s="12" customFormat="1" ht="12.75">
      <c r="A50" s="85" t="s">
        <v>222</v>
      </c>
      <c r="B50" s="88" t="s">
        <v>223</v>
      </c>
      <c r="C50" s="87"/>
      <c r="D50" s="87"/>
      <c r="E50" s="87">
        <v>45.8</v>
      </c>
      <c r="F50" s="87">
        <v>45.8</v>
      </c>
      <c r="G50" s="87">
        <v>45.8</v>
      </c>
      <c r="H50" s="87">
        <f t="shared" si="22"/>
        <v>4.93</v>
      </c>
      <c r="I50" s="87">
        <v>40.87</v>
      </c>
      <c r="J50" s="79"/>
      <c r="K50" s="79"/>
      <c r="L50" s="79"/>
    </row>
    <row r="51" spans="1:12" s="91" customFormat="1" ht="26.25">
      <c r="A51" s="76" t="s">
        <v>224</v>
      </c>
      <c r="B51" s="80" t="s">
        <v>225</v>
      </c>
      <c r="C51" s="90">
        <f aca="true" t="shared" si="23" ref="C51:H51">+C52+C82</f>
        <v>0</v>
      </c>
      <c r="D51" s="90">
        <f t="shared" si="23"/>
        <v>212022.52000000002</v>
      </c>
      <c r="E51" s="90">
        <f t="shared" si="23"/>
        <v>209289.82</v>
      </c>
      <c r="F51" s="90">
        <f>+F52+F82</f>
        <v>209289.82</v>
      </c>
      <c r="G51" s="90">
        <f t="shared" si="23"/>
        <v>209198.55</v>
      </c>
      <c r="H51" s="90">
        <f t="shared" si="23"/>
        <v>16954.03</v>
      </c>
      <c r="I51" s="90">
        <f>+I52+I82</f>
        <v>192244.52000000002</v>
      </c>
      <c r="J51" s="79"/>
      <c r="K51" s="79"/>
      <c r="L51" s="79"/>
    </row>
    <row r="52" spans="1:12" ht="25.5">
      <c r="A52" s="92"/>
      <c r="B52" s="93" t="s">
        <v>226</v>
      </c>
      <c r="C52" s="94"/>
      <c r="D52" s="94"/>
      <c r="E52" s="94">
        <v>23</v>
      </c>
      <c r="F52" s="94">
        <v>23</v>
      </c>
      <c r="G52" s="94">
        <v>23</v>
      </c>
      <c r="H52" s="87">
        <f>G52-I52</f>
        <v>6.199999999999999</v>
      </c>
      <c r="I52" s="94">
        <v>16.8</v>
      </c>
      <c r="J52" s="79"/>
      <c r="K52" s="79"/>
      <c r="L52" s="79"/>
    </row>
    <row r="53" spans="1:12" s="12" customFormat="1" ht="26.25" customHeight="1">
      <c r="A53" s="85" t="s">
        <v>227</v>
      </c>
      <c r="B53" s="88" t="s">
        <v>228</v>
      </c>
      <c r="C53" s="87"/>
      <c r="D53" s="87"/>
      <c r="E53" s="87">
        <v>297.84</v>
      </c>
      <c r="F53" s="87">
        <v>297.84</v>
      </c>
      <c r="G53" s="87">
        <v>297</v>
      </c>
      <c r="H53" s="87">
        <f>G53-I53</f>
        <v>54.56</v>
      </c>
      <c r="I53" s="87">
        <v>242.44</v>
      </c>
      <c r="J53" s="79"/>
      <c r="K53" s="79"/>
      <c r="L53" s="79"/>
    </row>
    <row r="54" spans="1:12" s="12" customFormat="1" ht="26.25" customHeight="1">
      <c r="A54" s="85"/>
      <c r="B54" s="88" t="s">
        <v>229</v>
      </c>
      <c r="C54" s="87"/>
      <c r="D54" s="87"/>
      <c r="E54" s="87">
        <v>59.24</v>
      </c>
      <c r="F54" s="87">
        <v>59.24</v>
      </c>
      <c r="G54" s="87">
        <v>58.4</v>
      </c>
      <c r="H54" s="87">
        <f>G54-I54</f>
        <v>26.1</v>
      </c>
      <c r="I54" s="87">
        <v>32.3</v>
      </c>
      <c r="J54" s="79"/>
      <c r="K54" s="79"/>
      <c r="L54" s="79"/>
    </row>
    <row r="55" spans="1:12" s="12" customFormat="1" ht="14.25" customHeight="1">
      <c r="A55" s="76" t="s">
        <v>230</v>
      </c>
      <c r="B55" s="88" t="s">
        <v>231</v>
      </c>
      <c r="C55" s="87"/>
      <c r="D55" s="87"/>
      <c r="E55" s="87">
        <v>10</v>
      </c>
      <c r="F55" s="87">
        <v>10</v>
      </c>
      <c r="G55" s="87">
        <v>10</v>
      </c>
      <c r="H55" s="87">
        <f>G55-I55</f>
        <v>3.8499999999999996</v>
      </c>
      <c r="I55" s="87">
        <v>6.15</v>
      </c>
      <c r="J55" s="79"/>
      <c r="K55" s="79"/>
      <c r="L55" s="79"/>
    </row>
    <row r="56" spans="1:12" ht="12.75">
      <c r="A56" s="76" t="s">
        <v>232</v>
      </c>
      <c r="B56" s="80" t="s">
        <v>233</v>
      </c>
      <c r="C56" s="95">
        <f>+C57</f>
        <v>0</v>
      </c>
      <c r="D56" s="95">
        <f aca="true" t="shared" si="24" ref="D56:I56">+D57</f>
        <v>0</v>
      </c>
      <c r="E56" s="95">
        <f t="shared" si="24"/>
        <v>100</v>
      </c>
      <c r="F56" s="95">
        <f t="shared" si="24"/>
        <v>100</v>
      </c>
      <c r="G56" s="95">
        <f t="shared" si="24"/>
        <v>100</v>
      </c>
      <c r="H56" s="95">
        <f t="shared" si="24"/>
        <v>11.969999999999999</v>
      </c>
      <c r="I56" s="95">
        <f t="shared" si="24"/>
        <v>88.03</v>
      </c>
      <c r="J56" s="79"/>
      <c r="K56" s="79"/>
      <c r="L56" s="79"/>
    </row>
    <row r="57" spans="1:12" s="12" customFormat="1" ht="12.75">
      <c r="A57" s="85" t="s">
        <v>234</v>
      </c>
      <c r="B57" s="88" t="s">
        <v>235</v>
      </c>
      <c r="C57" s="87"/>
      <c r="D57" s="87"/>
      <c r="E57" s="87">
        <v>100</v>
      </c>
      <c r="F57" s="87">
        <v>100</v>
      </c>
      <c r="G57" s="87">
        <v>100</v>
      </c>
      <c r="H57" s="87">
        <f>G57-I57</f>
        <v>11.969999999999999</v>
      </c>
      <c r="I57" s="87">
        <v>88.03</v>
      </c>
      <c r="J57" s="79"/>
      <c r="K57" s="79"/>
      <c r="L57" s="79"/>
    </row>
    <row r="58" spans="1:12" ht="12.75">
      <c r="A58" s="76" t="s">
        <v>236</v>
      </c>
      <c r="B58" s="80" t="s">
        <v>237</v>
      </c>
      <c r="C58" s="81">
        <f aca="true" t="shared" si="25" ref="C58:H58">+C59+C60</f>
        <v>0</v>
      </c>
      <c r="D58" s="81">
        <f t="shared" si="25"/>
        <v>0</v>
      </c>
      <c r="E58" s="81">
        <f t="shared" si="25"/>
        <v>11.76</v>
      </c>
      <c r="F58" s="81">
        <f>+F59+F60</f>
        <v>11.76</v>
      </c>
      <c r="G58" s="81">
        <f t="shared" si="25"/>
        <v>11.76</v>
      </c>
      <c r="H58" s="81">
        <f t="shared" si="25"/>
        <v>2.9700000000000006</v>
      </c>
      <c r="I58" s="81">
        <f>+I59+I60</f>
        <v>8.79</v>
      </c>
      <c r="J58" s="79"/>
      <c r="K58" s="79"/>
      <c r="L58" s="79"/>
    </row>
    <row r="59" spans="1:12" ht="12.75">
      <c r="A59" s="76" t="s">
        <v>238</v>
      </c>
      <c r="B59" s="88" t="s">
        <v>239</v>
      </c>
      <c r="C59" s="87"/>
      <c r="D59" s="87"/>
      <c r="E59" s="87">
        <v>11.76</v>
      </c>
      <c r="F59" s="87">
        <v>11.76</v>
      </c>
      <c r="G59" s="87">
        <v>11.76</v>
      </c>
      <c r="H59" s="87">
        <f>G59-I59</f>
        <v>2.9700000000000006</v>
      </c>
      <c r="I59" s="87">
        <v>8.79</v>
      </c>
      <c r="J59" s="79"/>
      <c r="K59" s="79"/>
      <c r="L59" s="79"/>
    </row>
    <row r="60" spans="1:12" ht="12.75">
      <c r="A60" s="76" t="s">
        <v>240</v>
      </c>
      <c r="B60" s="88" t="s">
        <v>241</v>
      </c>
      <c r="C60" s="87"/>
      <c r="D60" s="87"/>
      <c r="E60" s="87"/>
      <c r="F60" s="87"/>
      <c r="G60" s="87"/>
      <c r="H60" s="87"/>
      <c r="I60" s="87"/>
      <c r="J60" s="79"/>
      <c r="K60" s="79"/>
      <c r="L60" s="79"/>
    </row>
    <row r="61" spans="1:12" ht="12.75">
      <c r="A61" s="85" t="s">
        <v>242</v>
      </c>
      <c r="B61" s="88" t="s">
        <v>243</v>
      </c>
      <c r="C61" s="87"/>
      <c r="D61" s="87"/>
      <c r="E61" s="87">
        <v>7.8</v>
      </c>
      <c r="F61" s="87">
        <v>7.8</v>
      </c>
      <c r="G61" s="87">
        <v>7.8</v>
      </c>
      <c r="H61" s="87">
        <f>G61-I61</f>
        <v>7.029999999999999</v>
      </c>
      <c r="I61" s="87">
        <v>0.77</v>
      </c>
      <c r="J61" s="79"/>
      <c r="K61" s="79"/>
      <c r="L61" s="79"/>
    </row>
    <row r="62" spans="1:12" ht="12.75">
      <c r="A62" s="85" t="s">
        <v>244</v>
      </c>
      <c r="B62" s="86" t="s">
        <v>245</v>
      </c>
      <c r="C62" s="87"/>
      <c r="D62" s="87"/>
      <c r="E62" s="87"/>
      <c r="F62" s="87"/>
      <c r="G62" s="87"/>
      <c r="H62" s="87"/>
      <c r="I62" s="87"/>
      <c r="J62" s="79"/>
      <c r="K62" s="79"/>
      <c r="L62" s="79"/>
    </row>
    <row r="63" spans="1:12" ht="12.75">
      <c r="A63" s="85" t="s">
        <v>246</v>
      </c>
      <c r="B63" s="88" t="s">
        <v>247</v>
      </c>
      <c r="C63" s="87"/>
      <c r="D63" s="87"/>
      <c r="E63" s="87"/>
      <c r="F63" s="87"/>
      <c r="G63" s="87"/>
      <c r="H63" s="87"/>
      <c r="I63" s="87"/>
      <c r="J63" s="79"/>
      <c r="K63" s="79"/>
      <c r="L63" s="79"/>
    </row>
    <row r="64" spans="1:12" s="12" customFormat="1" ht="12.75">
      <c r="A64" s="85" t="s">
        <v>248</v>
      </c>
      <c r="B64" s="88" t="s">
        <v>249</v>
      </c>
      <c r="C64" s="87"/>
      <c r="D64" s="87"/>
      <c r="E64" s="87">
        <v>2</v>
      </c>
      <c r="F64" s="87">
        <v>2</v>
      </c>
      <c r="G64" s="87">
        <v>2</v>
      </c>
      <c r="H64" s="87">
        <f>G64-I64</f>
        <v>2</v>
      </c>
      <c r="I64" s="87"/>
      <c r="J64" s="79"/>
      <c r="K64" s="79"/>
      <c r="L64" s="79"/>
    </row>
    <row r="65" spans="1:12" ht="12.75">
      <c r="A65" s="76" t="s">
        <v>250</v>
      </c>
      <c r="B65" s="80" t="s">
        <v>251</v>
      </c>
      <c r="C65" s="95">
        <f aca="true" t="shared" si="26" ref="C65:H65">+C66+C67</f>
        <v>0</v>
      </c>
      <c r="D65" s="95">
        <f t="shared" si="26"/>
        <v>0</v>
      </c>
      <c r="E65" s="95">
        <f t="shared" si="26"/>
        <v>31.9</v>
      </c>
      <c r="F65" s="95">
        <f>+F66+F67</f>
        <v>31.9</v>
      </c>
      <c r="G65" s="95">
        <f t="shared" si="26"/>
        <v>31.86</v>
      </c>
      <c r="H65" s="95">
        <f t="shared" si="26"/>
        <v>4.449999999999999</v>
      </c>
      <c r="I65" s="95">
        <f>+I66+I67</f>
        <v>27.41</v>
      </c>
      <c r="J65" s="79"/>
      <c r="K65" s="79"/>
      <c r="L65" s="79"/>
    </row>
    <row r="66" spans="1:12" ht="13.5" customHeight="1">
      <c r="A66" s="85" t="s">
        <v>252</v>
      </c>
      <c r="B66" s="88" t="s">
        <v>253</v>
      </c>
      <c r="C66" s="87"/>
      <c r="D66" s="87"/>
      <c r="E66" s="87">
        <v>13</v>
      </c>
      <c r="F66" s="87">
        <v>13</v>
      </c>
      <c r="G66" s="87">
        <v>13</v>
      </c>
      <c r="H66" s="87">
        <f>G66-I66</f>
        <v>3</v>
      </c>
      <c r="I66" s="87">
        <v>10</v>
      </c>
      <c r="J66" s="79"/>
      <c r="K66" s="79"/>
      <c r="L66" s="79"/>
    </row>
    <row r="67" spans="1:12" s="12" customFormat="1" ht="12.75">
      <c r="A67" s="85" t="s">
        <v>254</v>
      </c>
      <c r="B67" s="88" t="s">
        <v>255</v>
      </c>
      <c r="C67" s="87"/>
      <c r="D67" s="87"/>
      <c r="E67" s="87">
        <v>18.9</v>
      </c>
      <c r="F67" s="87">
        <v>18.9</v>
      </c>
      <c r="G67" s="87">
        <v>18.86</v>
      </c>
      <c r="H67" s="87">
        <f>G67-I67</f>
        <v>1.4499999999999993</v>
      </c>
      <c r="I67" s="87">
        <v>17.41</v>
      </c>
      <c r="J67" s="79"/>
      <c r="K67" s="79"/>
      <c r="L67" s="79"/>
    </row>
    <row r="68" spans="1:12" s="12" customFormat="1" ht="12.75">
      <c r="A68" s="76" t="s">
        <v>256</v>
      </c>
      <c r="B68" s="80" t="s">
        <v>166</v>
      </c>
      <c r="C68" s="78">
        <f>+C69</f>
        <v>0</v>
      </c>
      <c r="D68" s="78">
        <f aca="true" t="shared" si="27" ref="D68:I69">+D69</f>
        <v>0</v>
      </c>
      <c r="E68" s="78">
        <f t="shared" si="27"/>
        <v>0</v>
      </c>
      <c r="F68" s="78">
        <f t="shared" si="27"/>
        <v>0</v>
      </c>
      <c r="G68" s="78">
        <f t="shared" si="27"/>
        <v>0</v>
      </c>
      <c r="H68" s="78">
        <f t="shared" si="27"/>
        <v>0</v>
      </c>
      <c r="I68" s="78">
        <f t="shared" si="27"/>
        <v>0</v>
      </c>
      <c r="J68" s="79"/>
      <c r="K68" s="79"/>
      <c r="L68" s="79"/>
    </row>
    <row r="69" spans="1:12" ht="12.75">
      <c r="A69" s="96" t="s">
        <v>257</v>
      </c>
      <c r="B69" s="80" t="s">
        <v>258</v>
      </c>
      <c r="C69" s="78">
        <f>+C70</f>
        <v>0</v>
      </c>
      <c r="D69" s="78">
        <f t="shared" si="27"/>
        <v>0</v>
      </c>
      <c r="E69" s="78">
        <f t="shared" si="27"/>
        <v>0</v>
      </c>
      <c r="F69" s="78">
        <f t="shared" si="27"/>
        <v>0</v>
      </c>
      <c r="G69" s="78">
        <f t="shared" si="27"/>
        <v>0</v>
      </c>
      <c r="H69" s="78">
        <f t="shared" si="27"/>
        <v>0</v>
      </c>
      <c r="I69" s="78">
        <f t="shared" si="27"/>
        <v>0</v>
      </c>
      <c r="J69" s="79"/>
      <c r="K69" s="79"/>
      <c r="L69" s="79"/>
    </row>
    <row r="70" spans="1:12" s="12" customFormat="1" ht="12.75">
      <c r="A70" s="96" t="s">
        <v>259</v>
      </c>
      <c r="B70" s="88" t="s">
        <v>260</v>
      </c>
      <c r="C70" s="87"/>
      <c r="D70" s="87"/>
      <c r="E70" s="87"/>
      <c r="F70" s="87"/>
      <c r="G70" s="87"/>
      <c r="H70" s="87"/>
      <c r="I70" s="87"/>
      <c r="J70" s="79"/>
      <c r="K70" s="79"/>
      <c r="L70" s="79"/>
    </row>
    <row r="71" spans="1:12" s="12" customFormat="1" ht="12.75">
      <c r="A71" s="76" t="s">
        <v>261</v>
      </c>
      <c r="B71" s="80" t="s">
        <v>172</v>
      </c>
      <c r="C71" s="81">
        <f>+C72</f>
        <v>0</v>
      </c>
      <c r="D71" s="81">
        <f aca="true" t="shared" si="28" ref="D71:I71">+D72</f>
        <v>0</v>
      </c>
      <c r="E71" s="81">
        <f t="shared" si="28"/>
        <v>10.42</v>
      </c>
      <c r="F71" s="81">
        <f t="shared" si="28"/>
        <v>10.42</v>
      </c>
      <c r="G71" s="81">
        <f t="shared" si="28"/>
        <v>9.59</v>
      </c>
      <c r="H71" s="81">
        <f t="shared" si="28"/>
        <v>9.59</v>
      </c>
      <c r="I71" s="81">
        <f t="shared" si="28"/>
        <v>0</v>
      </c>
      <c r="J71" s="79"/>
      <c r="K71" s="79"/>
      <c r="L71" s="79"/>
    </row>
    <row r="72" spans="1:12" s="12" customFormat="1" ht="12.75">
      <c r="A72" s="76" t="s">
        <v>262</v>
      </c>
      <c r="B72" s="80" t="s">
        <v>174</v>
      </c>
      <c r="C72" s="81">
        <f aca="true" t="shared" si="29" ref="C72:H72">+C73+C78</f>
        <v>0</v>
      </c>
      <c r="D72" s="81">
        <f t="shared" si="29"/>
        <v>0</v>
      </c>
      <c r="E72" s="81">
        <f t="shared" si="29"/>
        <v>10.42</v>
      </c>
      <c r="F72" s="81">
        <f>+F73+F78</f>
        <v>10.42</v>
      </c>
      <c r="G72" s="81">
        <f t="shared" si="29"/>
        <v>9.59</v>
      </c>
      <c r="H72" s="81">
        <f t="shared" si="29"/>
        <v>9.59</v>
      </c>
      <c r="I72" s="81">
        <f>+I73+I78</f>
        <v>0</v>
      </c>
      <c r="J72" s="79"/>
      <c r="K72" s="79"/>
      <c r="L72" s="79"/>
    </row>
    <row r="73" spans="1:12" s="12" customFormat="1" ht="12.75">
      <c r="A73" s="76" t="s">
        <v>263</v>
      </c>
      <c r="B73" s="80" t="s">
        <v>264</v>
      </c>
      <c r="C73" s="81">
        <f aca="true" t="shared" si="30" ref="C73:H73">+C75+C77+C76+C74</f>
        <v>0</v>
      </c>
      <c r="D73" s="81">
        <f t="shared" si="30"/>
        <v>0</v>
      </c>
      <c r="E73" s="81">
        <f t="shared" si="30"/>
        <v>10.42</v>
      </c>
      <c r="F73" s="81">
        <f>+F75+F77+F76+F74</f>
        <v>10.42</v>
      </c>
      <c r="G73" s="81">
        <f t="shared" si="30"/>
        <v>9.59</v>
      </c>
      <c r="H73" s="81">
        <f t="shared" si="30"/>
        <v>9.59</v>
      </c>
      <c r="I73" s="81">
        <f>+I75+I77+I76+I74</f>
        <v>0</v>
      </c>
      <c r="J73" s="79"/>
      <c r="K73" s="79"/>
      <c r="L73" s="79"/>
    </row>
    <row r="74" spans="1:12" ht="12.75">
      <c r="A74" s="76"/>
      <c r="B74" s="97" t="s">
        <v>265</v>
      </c>
      <c r="C74" s="81"/>
      <c r="D74" s="81"/>
      <c r="E74" s="81"/>
      <c r="F74" s="81"/>
      <c r="G74" s="81"/>
      <c r="H74" s="81"/>
      <c r="I74" s="81"/>
      <c r="J74" s="79"/>
      <c r="K74" s="79"/>
      <c r="L74" s="79"/>
    </row>
    <row r="75" spans="1:12" ht="12.75">
      <c r="A75" s="85" t="s">
        <v>266</v>
      </c>
      <c r="B75" s="88" t="s">
        <v>267</v>
      </c>
      <c r="C75" s="87"/>
      <c r="D75" s="87"/>
      <c r="E75" s="87">
        <v>5</v>
      </c>
      <c r="F75" s="87">
        <v>5</v>
      </c>
      <c r="G75" s="87">
        <v>4.23</v>
      </c>
      <c r="H75" s="87">
        <f>G75-I75</f>
        <v>4.23</v>
      </c>
      <c r="I75" s="87">
        <v>0</v>
      </c>
      <c r="J75" s="79"/>
      <c r="K75" s="79"/>
      <c r="L75" s="79"/>
    </row>
    <row r="76" spans="1:12" ht="12.75">
      <c r="A76" s="85" t="s">
        <v>268</v>
      </c>
      <c r="B76" s="86" t="s">
        <v>269</v>
      </c>
      <c r="C76" s="87"/>
      <c r="D76" s="87"/>
      <c r="E76" s="87"/>
      <c r="F76" s="87"/>
      <c r="G76" s="87"/>
      <c r="H76" s="87"/>
      <c r="I76" s="87"/>
      <c r="J76" s="79"/>
      <c r="K76" s="79"/>
      <c r="L76" s="79"/>
    </row>
    <row r="77" spans="1:12" ht="12.75">
      <c r="A77" s="85" t="s">
        <v>270</v>
      </c>
      <c r="B77" s="88" t="s">
        <v>271</v>
      </c>
      <c r="C77" s="87"/>
      <c r="D77" s="87"/>
      <c r="E77" s="87">
        <v>5.42</v>
      </c>
      <c r="F77" s="87">
        <v>5.42</v>
      </c>
      <c r="G77" s="87">
        <v>5.36</v>
      </c>
      <c r="H77" s="87">
        <f>G77-I77</f>
        <v>5.36</v>
      </c>
      <c r="I77" s="87">
        <v>0</v>
      </c>
      <c r="J77" s="79"/>
      <c r="K77" s="79"/>
      <c r="L77" s="79"/>
    </row>
    <row r="78" spans="1:12" ht="12.75">
      <c r="A78" s="98"/>
      <c r="B78" s="86" t="s">
        <v>272</v>
      </c>
      <c r="C78" s="87"/>
      <c r="D78" s="87"/>
      <c r="E78" s="87"/>
      <c r="F78" s="87"/>
      <c r="G78" s="87"/>
      <c r="H78" s="87"/>
      <c r="I78" s="87"/>
      <c r="J78" s="79"/>
      <c r="K78" s="79"/>
      <c r="L78" s="79"/>
    </row>
    <row r="79" spans="1:12" ht="12.75">
      <c r="A79" s="85" t="s">
        <v>184</v>
      </c>
      <c r="B79" s="80" t="s">
        <v>273</v>
      </c>
      <c r="C79" s="87"/>
      <c r="D79" s="87"/>
      <c r="E79" s="87"/>
      <c r="F79" s="87"/>
      <c r="G79" s="87"/>
      <c r="H79" s="87"/>
      <c r="I79" s="87"/>
      <c r="J79" s="79"/>
      <c r="K79" s="79"/>
      <c r="L79" s="79"/>
    </row>
    <row r="80" spans="1:12" s="91" customFormat="1" ht="11.25" customHeight="1">
      <c r="A80" s="85" t="s">
        <v>274</v>
      </c>
      <c r="B80" s="80" t="s">
        <v>275</v>
      </c>
      <c r="C80" s="78">
        <f aca="true" t="shared" si="31" ref="C80:H80">+C42-C82+C23+C71+C163</f>
        <v>0</v>
      </c>
      <c r="D80" s="78">
        <f t="shared" si="31"/>
        <v>0</v>
      </c>
      <c r="E80" s="78">
        <f t="shared" si="31"/>
        <v>3561.1399999999767</v>
      </c>
      <c r="F80" s="78">
        <f>+F42-F82+F23+F71+F163</f>
        <v>3561.1399999999767</v>
      </c>
      <c r="G80" s="78">
        <f t="shared" si="31"/>
        <v>3558.3199999999824</v>
      </c>
      <c r="H80" s="78">
        <f t="shared" si="31"/>
        <v>517.4800000000012</v>
      </c>
      <c r="I80" s="78">
        <f>+I42-I82+I23+I71+I163</f>
        <v>3040.8399999999815</v>
      </c>
      <c r="J80" s="79"/>
      <c r="K80" s="79"/>
      <c r="L80" s="79"/>
    </row>
    <row r="81" spans="1:12" s="12" customFormat="1" ht="25.5">
      <c r="A81" s="85"/>
      <c r="B81" s="113" t="s">
        <v>276</v>
      </c>
      <c r="C81" s="78"/>
      <c r="D81" s="78"/>
      <c r="E81" s="78"/>
      <c r="F81" s="78"/>
      <c r="G81" s="78"/>
      <c r="H81" s="78"/>
      <c r="I81" s="78"/>
      <c r="J81" s="79"/>
      <c r="K81" s="79"/>
      <c r="L81" s="79"/>
    </row>
    <row r="82" spans="1:12" s="91" customFormat="1" ht="15">
      <c r="A82" s="85"/>
      <c r="B82" s="93" t="s">
        <v>277</v>
      </c>
      <c r="C82" s="99">
        <f aca="true" t="shared" si="32" ref="C82:H82">+C83+C114+C140+C142+C158+C160</f>
        <v>0</v>
      </c>
      <c r="D82" s="99">
        <f t="shared" si="32"/>
        <v>212022.52000000002</v>
      </c>
      <c r="E82" s="99">
        <f t="shared" si="32"/>
        <v>209266.82</v>
      </c>
      <c r="F82" s="99">
        <f>+F83+F114+F140+F142+F158+F160</f>
        <v>209266.82</v>
      </c>
      <c r="G82" s="99">
        <f t="shared" si="32"/>
        <v>209175.55</v>
      </c>
      <c r="H82" s="99">
        <f t="shared" si="32"/>
        <v>16947.829999999998</v>
      </c>
      <c r="I82" s="99">
        <f>+I83+I114+I140+I142+I158+I160</f>
        <v>192227.72000000003</v>
      </c>
      <c r="J82" s="79"/>
      <c r="K82" s="79"/>
      <c r="L82" s="79"/>
    </row>
    <row r="83" spans="1:12" s="91" customFormat="1" ht="25.5">
      <c r="A83" s="76" t="s">
        <v>278</v>
      </c>
      <c r="B83" s="80" t="s">
        <v>279</v>
      </c>
      <c r="C83" s="81">
        <f aca="true" t="shared" si="33" ref="C83:H83">+C84+C89+C99+C110+C112</f>
        <v>0</v>
      </c>
      <c r="D83" s="81">
        <f t="shared" si="33"/>
        <v>93987.56</v>
      </c>
      <c r="E83" s="81">
        <f t="shared" si="33"/>
        <v>94082.86</v>
      </c>
      <c r="F83" s="81">
        <f>+F84+F89+F99+F110+F112</f>
        <v>94082.86</v>
      </c>
      <c r="G83" s="81">
        <f t="shared" si="33"/>
        <v>94071.18</v>
      </c>
      <c r="H83" s="81">
        <f t="shared" si="33"/>
        <v>5315.169999999999</v>
      </c>
      <c r="I83" s="81">
        <f>+I84+I89+I99+I110+I112</f>
        <v>88756.01000000001</v>
      </c>
      <c r="J83" s="79"/>
      <c r="K83" s="79"/>
      <c r="L83" s="79"/>
    </row>
    <row r="84" spans="1:12" s="91" customFormat="1" ht="12.75">
      <c r="A84" s="85" t="s">
        <v>280</v>
      </c>
      <c r="B84" s="80" t="s">
        <v>281</v>
      </c>
      <c r="C84" s="78">
        <f aca="true" t="shared" si="34" ref="C84:H84">+C85+C86+C87</f>
        <v>0</v>
      </c>
      <c r="D84" s="78">
        <f t="shared" si="34"/>
        <v>54413</v>
      </c>
      <c r="E84" s="78">
        <f t="shared" si="34"/>
        <v>56787.02</v>
      </c>
      <c r="F84" s="78">
        <f>+F85+F86+F87</f>
        <v>56787.02</v>
      </c>
      <c r="G84" s="78">
        <f t="shared" si="34"/>
        <v>56775.840000000004</v>
      </c>
      <c r="H84" s="78">
        <f t="shared" si="34"/>
        <v>938.9</v>
      </c>
      <c r="I84" s="78">
        <f>+I85+I86+I87</f>
        <v>55836.94</v>
      </c>
      <c r="J84" s="79"/>
      <c r="K84" s="79"/>
      <c r="L84" s="79"/>
    </row>
    <row r="85" spans="1:12" s="91" customFormat="1" ht="12.75">
      <c r="A85" s="85"/>
      <c r="B85" s="86" t="s">
        <v>282</v>
      </c>
      <c r="C85" s="87"/>
      <c r="D85" s="87">
        <v>53263</v>
      </c>
      <c r="E85" s="87">
        <v>55708.02</v>
      </c>
      <c r="F85" s="87">
        <v>55708.02</v>
      </c>
      <c r="G85" s="87">
        <v>55707.54</v>
      </c>
      <c r="H85" s="87">
        <f>G85-I85</f>
        <v>876.5</v>
      </c>
      <c r="I85" s="87">
        <v>54831.04</v>
      </c>
      <c r="J85" s="79"/>
      <c r="K85" s="79"/>
      <c r="L85" s="79"/>
    </row>
    <row r="86" spans="1:12" ht="12.75">
      <c r="A86" s="85"/>
      <c r="B86" s="86" t="s">
        <v>283</v>
      </c>
      <c r="C86" s="87"/>
      <c r="D86" s="87">
        <v>5</v>
      </c>
      <c r="E86" s="87">
        <v>5</v>
      </c>
      <c r="F86" s="87">
        <v>5</v>
      </c>
      <c r="G86" s="87">
        <v>5</v>
      </c>
      <c r="H86" s="87">
        <f>G86-I86</f>
        <v>0.5300000000000002</v>
      </c>
      <c r="I86" s="87">
        <v>4.47</v>
      </c>
      <c r="J86" s="79"/>
      <c r="K86" s="79"/>
      <c r="L86" s="79"/>
    </row>
    <row r="87" spans="1:12" ht="51">
      <c r="A87" s="85"/>
      <c r="B87" s="86" t="s">
        <v>284</v>
      </c>
      <c r="C87" s="87"/>
      <c r="D87" s="87">
        <v>1145</v>
      </c>
      <c r="E87" s="87">
        <v>1074</v>
      </c>
      <c r="F87" s="87">
        <v>1074</v>
      </c>
      <c r="G87" s="87">
        <v>1063.3</v>
      </c>
      <c r="H87" s="87">
        <f>G87-I87</f>
        <v>61.870000000000005</v>
      </c>
      <c r="I87" s="87">
        <v>1001.43</v>
      </c>
      <c r="J87" s="79"/>
      <c r="K87" s="79"/>
      <c r="L87" s="79"/>
    </row>
    <row r="88" spans="1:12" s="91" customFormat="1" ht="25.5">
      <c r="A88" s="85"/>
      <c r="B88" s="113" t="s">
        <v>276</v>
      </c>
      <c r="C88" s="87"/>
      <c r="D88" s="87"/>
      <c r="E88" s="87"/>
      <c r="F88" s="87"/>
      <c r="G88" s="87">
        <v>-32.85</v>
      </c>
      <c r="H88" s="87">
        <f>G88-I88</f>
        <v>-4.020000000000003</v>
      </c>
      <c r="I88" s="87">
        <v>-28.83</v>
      </c>
      <c r="J88" s="79"/>
      <c r="K88" s="79"/>
      <c r="L88" s="79"/>
    </row>
    <row r="89" spans="1:12" ht="38.25">
      <c r="A89" s="85" t="s">
        <v>285</v>
      </c>
      <c r="B89" s="80" t="s">
        <v>286</v>
      </c>
      <c r="C89" s="87">
        <f aca="true" t="shared" si="35" ref="C89:H89">C90+C91+C92+C93+C94+C95+C96+C97</f>
        <v>0</v>
      </c>
      <c r="D89" s="87">
        <f t="shared" si="35"/>
        <v>24346.54</v>
      </c>
      <c r="E89" s="87">
        <f t="shared" si="35"/>
        <v>24909.17</v>
      </c>
      <c r="F89" s="87">
        <f>F90+F91+F92+F93+F94+F95+F96+F97</f>
        <v>24909.17</v>
      </c>
      <c r="G89" s="87">
        <f t="shared" si="35"/>
        <v>24908.77</v>
      </c>
      <c r="H89" s="87">
        <f t="shared" si="35"/>
        <v>2582.4900000000002</v>
      </c>
      <c r="I89" s="87">
        <f>I90+I91+I92+I93+I94+I95+I96+I97</f>
        <v>22326.28</v>
      </c>
      <c r="J89" s="79"/>
      <c r="K89" s="79"/>
      <c r="L89" s="79"/>
    </row>
    <row r="90" spans="1:12" s="12" customFormat="1" ht="12.75">
      <c r="A90" s="85"/>
      <c r="B90" s="104" t="s">
        <v>287</v>
      </c>
      <c r="C90" s="87"/>
      <c r="D90" s="87">
        <v>41</v>
      </c>
      <c r="E90" s="87">
        <v>35.36</v>
      </c>
      <c r="F90" s="87">
        <v>35.36</v>
      </c>
      <c r="G90" s="87">
        <v>35.31</v>
      </c>
      <c r="H90" s="87">
        <f>G90-I90</f>
        <v>1.6799999999999997</v>
      </c>
      <c r="I90" s="87">
        <v>33.63</v>
      </c>
      <c r="J90" s="79"/>
      <c r="K90" s="79"/>
      <c r="L90" s="79"/>
    </row>
    <row r="91" spans="1:12" ht="25.5">
      <c r="A91" s="85"/>
      <c r="B91" s="104" t="s">
        <v>288</v>
      </c>
      <c r="C91" s="87"/>
      <c r="D91" s="87"/>
      <c r="E91" s="87"/>
      <c r="F91" s="87"/>
      <c r="G91" s="87"/>
      <c r="H91" s="87"/>
      <c r="I91" s="87"/>
      <c r="J91" s="79"/>
      <c r="K91" s="79"/>
      <c r="L91" s="79"/>
    </row>
    <row r="92" spans="1:12" ht="25.5">
      <c r="A92" s="85"/>
      <c r="B92" s="104" t="s">
        <v>289</v>
      </c>
      <c r="C92" s="87"/>
      <c r="D92" s="87">
        <v>1437.73</v>
      </c>
      <c r="E92" s="87">
        <v>1504.69</v>
      </c>
      <c r="F92" s="87">
        <v>1504.69</v>
      </c>
      <c r="G92" s="87">
        <v>1504.65</v>
      </c>
      <c r="H92" s="87">
        <f>G92-I92</f>
        <v>309.1400000000001</v>
      </c>
      <c r="I92" s="87">
        <v>1195.51</v>
      </c>
      <c r="J92" s="79"/>
      <c r="K92" s="79"/>
      <c r="L92" s="79"/>
    </row>
    <row r="93" spans="1:12" ht="12.75">
      <c r="A93" s="85"/>
      <c r="B93" s="104" t="s">
        <v>290</v>
      </c>
      <c r="C93" s="87"/>
      <c r="D93" s="87">
        <v>10058.72</v>
      </c>
      <c r="E93" s="87">
        <v>9809.19</v>
      </c>
      <c r="F93" s="87">
        <v>9809.19</v>
      </c>
      <c r="G93" s="87">
        <v>9808.97</v>
      </c>
      <c r="H93" s="87">
        <f>G93-I93</f>
        <v>846.4200000000001</v>
      </c>
      <c r="I93" s="87">
        <v>8962.55</v>
      </c>
      <c r="J93" s="79"/>
      <c r="K93" s="79"/>
      <c r="L93" s="79"/>
    </row>
    <row r="94" spans="1:12" ht="12.75">
      <c r="A94" s="85"/>
      <c r="B94" s="114" t="s">
        <v>291</v>
      </c>
      <c r="C94" s="87"/>
      <c r="D94" s="87"/>
      <c r="E94" s="87"/>
      <c r="F94" s="87"/>
      <c r="G94" s="87"/>
      <c r="H94" s="87"/>
      <c r="I94" s="87"/>
      <c r="J94" s="79"/>
      <c r="K94" s="79"/>
      <c r="L94" s="79"/>
    </row>
    <row r="95" spans="1:12" ht="25.5">
      <c r="A95" s="85"/>
      <c r="B95" s="104" t="s">
        <v>292</v>
      </c>
      <c r="C95" s="87"/>
      <c r="D95" s="87">
        <v>345.42</v>
      </c>
      <c r="E95" s="87">
        <v>316.5</v>
      </c>
      <c r="F95" s="87">
        <v>316.5</v>
      </c>
      <c r="G95" s="87">
        <v>316.44</v>
      </c>
      <c r="H95" s="87">
        <f>G95-I95</f>
        <v>26.579999999999984</v>
      </c>
      <c r="I95" s="87">
        <v>289.86</v>
      </c>
      <c r="J95" s="79"/>
      <c r="K95" s="79"/>
      <c r="L95" s="79"/>
    </row>
    <row r="96" spans="1:12" ht="12.75">
      <c r="A96" s="85"/>
      <c r="B96" s="115" t="s">
        <v>293</v>
      </c>
      <c r="C96" s="87"/>
      <c r="D96" s="87">
        <v>12463.67</v>
      </c>
      <c r="E96" s="87">
        <v>13243.43</v>
      </c>
      <c r="F96" s="87">
        <v>13243.43</v>
      </c>
      <c r="G96" s="87">
        <v>13243.4</v>
      </c>
      <c r="H96" s="87">
        <f>G96-I96</f>
        <v>1398.67</v>
      </c>
      <c r="I96" s="87">
        <v>11844.73</v>
      </c>
      <c r="J96" s="79"/>
      <c r="K96" s="79"/>
      <c r="L96" s="79"/>
    </row>
    <row r="97" spans="1:12" ht="12.75">
      <c r="A97" s="85"/>
      <c r="B97" s="115" t="s">
        <v>294</v>
      </c>
      <c r="C97" s="87"/>
      <c r="D97" s="87"/>
      <c r="E97" s="87"/>
      <c r="F97" s="87"/>
      <c r="G97" s="87"/>
      <c r="H97" s="87"/>
      <c r="I97" s="87"/>
      <c r="J97" s="79"/>
      <c r="K97" s="79"/>
      <c r="L97" s="79"/>
    </row>
    <row r="98" spans="1:12" ht="25.5">
      <c r="A98" s="85"/>
      <c r="B98" s="113" t="s">
        <v>276</v>
      </c>
      <c r="C98" s="87"/>
      <c r="D98" s="87"/>
      <c r="E98" s="87"/>
      <c r="F98" s="87"/>
      <c r="G98" s="87"/>
      <c r="H98" s="87"/>
      <c r="I98" s="87"/>
      <c r="J98" s="79"/>
      <c r="K98" s="79"/>
      <c r="L98" s="79"/>
    </row>
    <row r="99" spans="1:12" ht="25.5">
      <c r="A99" s="85" t="s">
        <v>295</v>
      </c>
      <c r="B99" s="80" t="s">
        <v>296</v>
      </c>
      <c r="C99" s="87">
        <f aca="true" t="shared" si="36" ref="C99:H99">C100+C101+C102+C103+C104+C105+C106+C107+C108</f>
        <v>0</v>
      </c>
      <c r="D99" s="87">
        <f t="shared" si="36"/>
        <v>1193.81</v>
      </c>
      <c r="E99" s="87">
        <f t="shared" si="36"/>
        <v>1137.01</v>
      </c>
      <c r="F99" s="87">
        <f>F100+F101+F102+F103+F104+F105+F106+F107+F108</f>
        <v>1137.01</v>
      </c>
      <c r="G99" s="87">
        <f t="shared" si="36"/>
        <v>1136.92</v>
      </c>
      <c r="H99" s="87">
        <f t="shared" si="36"/>
        <v>112.92999999999995</v>
      </c>
      <c r="I99" s="87">
        <f>I100+I101+I102+I103+I104+I105+I106+I107+I108</f>
        <v>1023.99</v>
      </c>
      <c r="J99" s="79"/>
      <c r="K99" s="79"/>
      <c r="L99" s="79"/>
    </row>
    <row r="100" spans="1:12" ht="12.75">
      <c r="A100" s="85"/>
      <c r="B100" s="104" t="s">
        <v>290</v>
      </c>
      <c r="C100" s="87"/>
      <c r="D100" s="87">
        <v>1127.48</v>
      </c>
      <c r="E100" s="87">
        <v>1077.06</v>
      </c>
      <c r="F100" s="87">
        <v>1077.06</v>
      </c>
      <c r="G100" s="87">
        <v>1077.02</v>
      </c>
      <c r="H100" s="87">
        <f>G100-I100</f>
        <v>95.54999999999995</v>
      </c>
      <c r="I100" s="87">
        <v>981.47</v>
      </c>
      <c r="J100" s="79"/>
      <c r="K100" s="79"/>
      <c r="L100" s="79"/>
    </row>
    <row r="101" spans="1:12" ht="25.5">
      <c r="A101" s="85"/>
      <c r="B101" s="116" t="s">
        <v>297</v>
      </c>
      <c r="C101" s="87"/>
      <c r="D101" s="87"/>
      <c r="E101" s="87"/>
      <c r="F101" s="87"/>
      <c r="G101" s="87"/>
      <c r="H101" s="87"/>
      <c r="I101" s="87"/>
      <c r="J101" s="79"/>
      <c r="K101" s="79"/>
      <c r="L101" s="79"/>
    </row>
    <row r="102" spans="1:12" ht="12.75">
      <c r="A102" s="85"/>
      <c r="B102" s="117" t="s">
        <v>298</v>
      </c>
      <c r="C102" s="87"/>
      <c r="D102" s="87">
        <v>66.33</v>
      </c>
      <c r="E102" s="87">
        <v>59.95</v>
      </c>
      <c r="F102" s="87">
        <v>59.95</v>
      </c>
      <c r="G102" s="87">
        <v>59.9</v>
      </c>
      <c r="H102" s="87">
        <f>G102-I102</f>
        <v>17.379999999999995</v>
      </c>
      <c r="I102" s="87">
        <v>42.52</v>
      </c>
      <c r="J102" s="79"/>
      <c r="K102" s="79"/>
      <c r="L102" s="79"/>
    </row>
    <row r="103" spans="1:12" ht="25.5">
      <c r="A103" s="85"/>
      <c r="B103" s="117" t="s">
        <v>299</v>
      </c>
      <c r="C103" s="87"/>
      <c r="D103" s="87"/>
      <c r="E103" s="87"/>
      <c r="F103" s="87"/>
      <c r="G103" s="87"/>
      <c r="H103" s="87"/>
      <c r="I103" s="87"/>
      <c r="J103" s="79"/>
      <c r="K103" s="79"/>
      <c r="L103" s="79"/>
    </row>
    <row r="104" spans="1:12" ht="25.5">
      <c r="A104" s="85"/>
      <c r="B104" s="117" t="s">
        <v>300</v>
      </c>
      <c r="C104" s="87"/>
      <c r="D104" s="87"/>
      <c r="E104" s="87"/>
      <c r="F104" s="87"/>
      <c r="G104" s="87"/>
      <c r="H104" s="87"/>
      <c r="I104" s="87"/>
      <c r="J104" s="79"/>
      <c r="K104" s="79"/>
      <c r="L104" s="79"/>
    </row>
    <row r="105" spans="1:12" ht="12.75">
      <c r="A105" s="85"/>
      <c r="B105" s="104" t="s">
        <v>287</v>
      </c>
      <c r="C105" s="87"/>
      <c r="D105" s="87"/>
      <c r="E105" s="87"/>
      <c r="F105" s="87"/>
      <c r="G105" s="87"/>
      <c r="H105" s="87"/>
      <c r="I105" s="87"/>
      <c r="J105" s="79"/>
      <c r="K105" s="79"/>
      <c r="L105" s="79"/>
    </row>
    <row r="106" spans="1:12" s="12" customFormat="1" ht="12.75">
      <c r="A106" s="85"/>
      <c r="B106" s="117" t="s">
        <v>301</v>
      </c>
      <c r="C106" s="87"/>
      <c r="D106" s="87"/>
      <c r="E106" s="87"/>
      <c r="F106" s="87"/>
      <c r="G106" s="87"/>
      <c r="H106" s="87"/>
      <c r="I106" s="87"/>
      <c r="J106" s="79"/>
      <c r="K106" s="79"/>
      <c r="L106" s="79"/>
    </row>
    <row r="107" spans="1:12" s="12" customFormat="1" ht="12.75">
      <c r="A107" s="85"/>
      <c r="B107" s="118" t="s">
        <v>302</v>
      </c>
      <c r="C107" s="87"/>
      <c r="D107" s="87"/>
      <c r="E107" s="87"/>
      <c r="F107" s="87"/>
      <c r="G107" s="87"/>
      <c r="H107" s="87"/>
      <c r="I107" s="87"/>
      <c r="J107" s="79"/>
      <c r="K107" s="79"/>
      <c r="L107" s="79"/>
    </row>
    <row r="108" spans="1:12" s="12" customFormat="1" ht="25.5">
      <c r="A108" s="85"/>
      <c r="B108" s="118" t="s">
        <v>303</v>
      </c>
      <c r="C108" s="87"/>
      <c r="D108" s="87"/>
      <c r="E108" s="87"/>
      <c r="F108" s="87"/>
      <c r="G108" s="87"/>
      <c r="H108" s="87"/>
      <c r="I108" s="87"/>
      <c r="J108" s="79"/>
      <c r="K108" s="79"/>
      <c r="L108" s="79"/>
    </row>
    <row r="109" spans="1:12" s="12" customFormat="1" ht="25.5">
      <c r="A109" s="85"/>
      <c r="B109" s="113" t="s">
        <v>276</v>
      </c>
      <c r="C109" s="87"/>
      <c r="D109" s="87"/>
      <c r="E109" s="87"/>
      <c r="F109" s="87"/>
      <c r="G109" s="87"/>
      <c r="H109" s="87"/>
      <c r="I109" s="87"/>
      <c r="J109" s="79"/>
      <c r="K109" s="79"/>
      <c r="L109" s="79"/>
    </row>
    <row r="110" spans="1:12" s="12" customFormat="1" ht="25.5">
      <c r="A110" s="85" t="s">
        <v>304</v>
      </c>
      <c r="B110" s="100" t="s">
        <v>305</v>
      </c>
      <c r="C110" s="78"/>
      <c r="D110" s="78">
        <v>11071.21</v>
      </c>
      <c r="E110" s="78">
        <v>8973.66</v>
      </c>
      <c r="F110" s="78">
        <v>8973.66</v>
      </c>
      <c r="G110" s="78">
        <v>8973.65</v>
      </c>
      <c r="H110" s="87">
        <f>G110-I110</f>
        <v>1321.3099999999995</v>
      </c>
      <c r="I110" s="78">
        <v>7652.34</v>
      </c>
      <c r="J110" s="79"/>
      <c r="K110" s="79"/>
      <c r="L110" s="79"/>
    </row>
    <row r="111" spans="1:12" ht="25.5">
      <c r="A111" s="85"/>
      <c r="B111" s="113" t="s">
        <v>276</v>
      </c>
      <c r="C111" s="78"/>
      <c r="D111" s="78"/>
      <c r="E111" s="78"/>
      <c r="F111" s="78"/>
      <c r="G111" s="78"/>
      <c r="H111" s="78"/>
      <c r="I111" s="78"/>
      <c r="J111" s="79"/>
      <c r="K111" s="79"/>
      <c r="L111" s="79"/>
    </row>
    <row r="112" spans="1:12" ht="12.75">
      <c r="A112" s="85" t="s">
        <v>306</v>
      </c>
      <c r="B112" s="88" t="s">
        <v>307</v>
      </c>
      <c r="C112" s="87"/>
      <c r="D112" s="87">
        <v>2963</v>
      </c>
      <c r="E112" s="87">
        <v>2276</v>
      </c>
      <c r="F112" s="87">
        <v>2276</v>
      </c>
      <c r="G112" s="87">
        <v>2276</v>
      </c>
      <c r="H112" s="87">
        <f>G112-I112</f>
        <v>359.53999999999996</v>
      </c>
      <c r="I112" s="87">
        <v>1916.46</v>
      </c>
      <c r="J112" s="79"/>
      <c r="K112" s="79"/>
      <c r="L112" s="79"/>
    </row>
    <row r="113" spans="1:12" ht="25.5">
      <c r="A113" s="85"/>
      <c r="B113" s="113" t="s">
        <v>276</v>
      </c>
      <c r="C113" s="87"/>
      <c r="D113" s="87"/>
      <c r="E113" s="87"/>
      <c r="F113" s="87"/>
      <c r="G113" s="87">
        <v>-2.56</v>
      </c>
      <c r="H113" s="87">
        <f>G113-I113</f>
        <v>0</v>
      </c>
      <c r="I113" s="87">
        <v>-2.56</v>
      </c>
      <c r="J113" s="79"/>
      <c r="K113" s="79"/>
      <c r="L113" s="79"/>
    </row>
    <row r="114" spans="1:12" s="12" customFormat="1" ht="12.75">
      <c r="A114" s="76" t="s">
        <v>308</v>
      </c>
      <c r="B114" s="80" t="s">
        <v>309</v>
      </c>
      <c r="C114" s="81">
        <f aca="true" t="shared" si="37" ref="C114:H114">+C115+C120+C124+C129+C135</f>
        <v>0</v>
      </c>
      <c r="D114" s="81">
        <f t="shared" si="37"/>
        <v>32975.83</v>
      </c>
      <c r="E114" s="81">
        <f t="shared" si="37"/>
        <v>33141.83</v>
      </c>
      <c r="F114" s="81">
        <f>+F115+F120+F124+F129+F135</f>
        <v>33141.83</v>
      </c>
      <c r="G114" s="81">
        <f t="shared" si="37"/>
        <v>33077.83</v>
      </c>
      <c r="H114" s="81">
        <f t="shared" si="37"/>
        <v>3384.680000000001</v>
      </c>
      <c r="I114" s="81">
        <f>+I115+I120+I124+I129+I135</f>
        <v>29693.149999999994</v>
      </c>
      <c r="J114" s="79"/>
      <c r="K114" s="79"/>
      <c r="L114" s="79"/>
    </row>
    <row r="115" spans="1:12" s="12" customFormat="1" ht="12.75">
      <c r="A115" s="76" t="s">
        <v>310</v>
      </c>
      <c r="B115" s="80" t="s">
        <v>311</v>
      </c>
      <c r="C115" s="78">
        <f>+C116+C118+C117</f>
        <v>0</v>
      </c>
      <c r="D115" s="78">
        <f aca="true" t="shared" si="38" ref="D115:I115">+D116+D117+D118</f>
        <v>19446.83</v>
      </c>
      <c r="E115" s="78">
        <f t="shared" si="38"/>
        <v>19541.83</v>
      </c>
      <c r="F115" s="78">
        <f t="shared" si="38"/>
        <v>19541.83</v>
      </c>
      <c r="G115" s="78">
        <f t="shared" si="38"/>
        <v>19477.83</v>
      </c>
      <c r="H115" s="78">
        <f t="shared" si="38"/>
        <v>1890.6800000000017</v>
      </c>
      <c r="I115" s="78">
        <f t="shared" si="38"/>
        <v>17587.149999999998</v>
      </c>
      <c r="J115" s="79"/>
      <c r="K115" s="79"/>
      <c r="L115" s="79"/>
    </row>
    <row r="116" spans="1:12" s="12" customFormat="1" ht="12.75">
      <c r="A116" s="85"/>
      <c r="B116" s="101" t="s">
        <v>312</v>
      </c>
      <c r="C116" s="87"/>
      <c r="D116" s="87">
        <v>18810</v>
      </c>
      <c r="E116" s="87">
        <v>18905</v>
      </c>
      <c r="F116" s="87">
        <v>18905</v>
      </c>
      <c r="G116" s="87">
        <v>18841</v>
      </c>
      <c r="H116" s="87">
        <f>G116-I116</f>
        <v>1801.9000000000015</v>
      </c>
      <c r="I116" s="87">
        <v>17039.1</v>
      </c>
      <c r="J116" s="79"/>
      <c r="K116" s="79"/>
      <c r="L116" s="79"/>
    </row>
    <row r="117" spans="1:12" s="12" customFormat="1" ht="12.75">
      <c r="A117" s="85"/>
      <c r="B117" s="101" t="s">
        <v>376</v>
      </c>
      <c r="C117" s="87"/>
      <c r="D117" s="10">
        <v>0</v>
      </c>
      <c r="E117" s="10">
        <v>0</v>
      </c>
      <c r="F117" s="10">
        <v>0</v>
      </c>
      <c r="G117" s="10">
        <v>0</v>
      </c>
      <c r="H117" s="10">
        <v>0</v>
      </c>
      <c r="I117" s="10">
        <v>0</v>
      </c>
      <c r="J117" s="79"/>
      <c r="K117" s="79"/>
      <c r="L117" s="79"/>
    </row>
    <row r="118" spans="1:12" s="12" customFormat="1" ht="12.75">
      <c r="A118" s="85"/>
      <c r="B118" s="101" t="s">
        <v>313</v>
      </c>
      <c r="C118" s="87"/>
      <c r="D118" s="87">
        <v>636.83</v>
      </c>
      <c r="E118" s="87">
        <v>636.83</v>
      </c>
      <c r="F118" s="87">
        <v>636.83</v>
      </c>
      <c r="G118" s="87">
        <v>636.83</v>
      </c>
      <c r="H118" s="87">
        <f>G118-I118</f>
        <v>88.78000000000009</v>
      </c>
      <c r="I118" s="87">
        <v>548.05</v>
      </c>
      <c r="J118" s="79"/>
      <c r="K118" s="79"/>
      <c r="L118" s="79"/>
    </row>
    <row r="119" spans="1:12" s="12" customFormat="1" ht="25.5">
      <c r="A119" s="85"/>
      <c r="B119" s="113" t="s">
        <v>276</v>
      </c>
      <c r="C119" s="87"/>
      <c r="D119" s="87"/>
      <c r="E119" s="87"/>
      <c r="F119" s="87"/>
      <c r="G119" s="87">
        <v>-7.8</v>
      </c>
      <c r="H119" s="87">
        <f>G119-I119</f>
        <v>-2.1899999999999995</v>
      </c>
      <c r="I119" s="87">
        <v>-5.61</v>
      </c>
      <c r="J119" s="79"/>
      <c r="K119" s="79"/>
      <c r="L119" s="79"/>
    </row>
    <row r="120" spans="1:12" s="12" customFormat="1" ht="12.75">
      <c r="A120" s="85" t="s">
        <v>314</v>
      </c>
      <c r="B120" s="102" t="s">
        <v>315</v>
      </c>
      <c r="C120" s="87">
        <f aca="true" t="shared" si="39" ref="C120:H120">C121+C122</f>
        <v>0</v>
      </c>
      <c r="D120" s="87">
        <f t="shared" si="39"/>
        <v>4610</v>
      </c>
      <c r="E120" s="87">
        <f t="shared" si="39"/>
        <v>4504</v>
      </c>
      <c r="F120" s="87">
        <f>F121+F122</f>
        <v>4504</v>
      </c>
      <c r="G120" s="87">
        <f t="shared" si="39"/>
        <v>4504</v>
      </c>
      <c r="H120" s="87">
        <f t="shared" si="39"/>
        <v>440.2199999999998</v>
      </c>
      <c r="I120" s="87">
        <f>I121+I122</f>
        <v>4063.78</v>
      </c>
      <c r="J120" s="79"/>
      <c r="K120" s="79"/>
      <c r="L120" s="79"/>
    </row>
    <row r="121" spans="1:12" s="12" customFormat="1" ht="15">
      <c r="A121" s="85"/>
      <c r="B121" s="127" t="s">
        <v>282</v>
      </c>
      <c r="C121" s="87"/>
      <c r="D121" s="87">
        <v>4610</v>
      </c>
      <c r="E121" s="87">
        <v>4504</v>
      </c>
      <c r="F121" s="87">
        <v>4504</v>
      </c>
      <c r="G121" s="87">
        <v>4504</v>
      </c>
      <c r="H121" s="87">
        <f>G121-I121</f>
        <v>440.2199999999998</v>
      </c>
      <c r="I121" s="87">
        <v>4063.78</v>
      </c>
      <c r="J121" s="79"/>
      <c r="K121" s="79"/>
      <c r="L121" s="79"/>
    </row>
    <row r="122" spans="1:12" s="12" customFormat="1" ht="15">
      <c r="A122" s="85"/>
      <c r="B122" s="127" t="s">
        <v>377</v>
      </c>
      <c r="C122" s="87"/>
      <c r="D122" s="10">
        <v>0</v>
      </c>
      <c r="E122" s="10">
        <v>0</v>
      </c>
      <c r="F122" s="10">
        <v>0</v>
      </c>
      <c r="G122" s="97">
        <v>0</v>
      </c>
      <c r="H122" s="97">
        <v>0</v>
      </c>
      <c r="I122" s="97">
        <v>0</v>
      </c>
      <c r="J122" s="79"/>
      <c r="K122" s="79"/>
      <c r="L122" s="79"/>
    </row>
    <row r="123" spans="1:12" s="12" customFormat="1" ht="25.5">
      <c r="A123" s="85"/>
      <c r="B123" s="113" t="s">
        <v>276</v>
      </c>
      <c r="C123" s="87"/>
      <c r="D123" s="10"/>
      <c r="E123" s="10"/>
      <c r="F123" s="10"/>
      <c r="G123" s="87">
        <v>-19.87</v>
      </c>
      <c r="H123" s="87">
        <f>G123-I123</f>
        <v>-0.22000000000000242</v>
      </c>
      <c r="I123" s="87">
        <v>-19.65</v>
      </c>
      <c r="J123" s="79"/>
      <c r="K123" s="79"/>
      <c r="L123" s="79"/>
    </row>
    <row r="124" spans="1:12" s="12" customFormat="1" ht="12.75">
      <c r="A124" s="76" t="s">
        <v>316</v>
      </c>
      <c r="B124" s="103" t="s">
        <v>317</v>
      </c>
      <c r="C124" s="87">
        <f aca="true" t="shared" si="40" ref="C124:H124">+C125+C127+C126</f>
        <v>0</v>
      </c>
      <c r="D124" s="87">
        <f t="shared" si="40"/>
        <v>724</v>
      </c>
      <c r="E124" s="87">
        <f t="shared" si="40"/>
        <v>749</v>
      </c>
      <c r="F124" s="87">
        <f>+F125+F127+F126</f>
        <v>749</v>
      </c>
      <c r="G124" s="87">
        <f t="shared" si="40"/>
        <v>749</v>
      </c>
      <c r="H124" s="87">
        <f t="shared" si="40"/>
        <v>64.99000000000001</v>
      </c>
      <c r="I124" s="87">
        <f>+I125+I127+I126</f>
        <v>684.01</v>
      </c>
      <c r="J124" s="79"/>
      <c r="K124" s="79"/>
      <c r="L124" s="79"/>
    </row>
    <row r="125" spans="1:12" ht="12.75">
      <c r="A125" s="85"/>
      <c r="B125" s="101" t="s">
        <v>312</v>
      </c>
      <c r="C125" s="87"/>
      <c r="D125" s="87">
        <v>724</v>
      </c>
      <c r="E125" s="87">
        <v>749</v>
      </c>
      <c r="F125" s="87">
        <v>749</v>
      </c>
      <c r="G125" s="87">
        <v>749</v>
      </c>
      <c r="H125" s="87">
        <f>G125-I125</f>
        <v>64.99000000000001</v>
      </c>
      <c r="I125" s="87">
        <v>684.01</v>
      </c>
      <c r="J125" s="79"/>
      <c r="K125" s="79"/>
      <c r="L125" s="79"/>
    </row>
    <row r="126" spans="1:12" ht="15">
      <c r="A126" s="85"/>
      <c r="B126" s="127" t="s">
        <v>377</v>
      </c>
      <c r="C126" s="87"/>
      <c r="D126" s="10">
        <v>0</v>
      </c>
      <c r="E126" s="10">
        <v>0</v>
      </c>
      <c r="F126" s="10">
        <v>0</v>
      </c>
      <c r="G126" s="97">
        <v>0</v>
      </c>
      <c r="H126" s="97">
        <v>0</v>
      </c>
      <c r="I126" s="97">
        <v>0</v>
      </c>
      <c r="J126" s="79"/>
      <c r="K126" s="79"/>
      <c r="L126" s="79"/>
    </row>
    <row r="127" spans="1:32" ht="25.5">
      <c r="A127" s="85"/>
      <c r="B127" s="101" t="s">
        <v>318</v>
      </c>
      <c r="C127" s="87"/>
      <c r="D127" s="10"/>
      <c r="E127" s="10"/>
      <c r="F127" s="10"/>
      <c r="G127" s="7"/>
      <c r="H127" s="7"/>
      <c r="I127" s="7"/>
      <c r="J127" s="7"/>
      <c r="K127" s="79"/>
      <c r="L127" s="79"/>
      <c r="M127" s="7"/>
      <c r="N127" s="7"/>
      <c r="O127" s="7"/>
      <c r="P127" s="7"/>
      <c r="Q127" s="7"/>
      <c r="R127" s="7"/>
      <c r="S127" s="7"/>
      <c r="T127" s="7"/>
      <c r="U127" s="7"/>
      <c r="V127" s="7"/>
      <c r="W127" s="7"/>
      <c r="X127" s="7"/>
      <c r="Y127" s="7"/>
      <c r="Z127" s="7"/>
      <c r="AA127" s="7"/>
      <c r="AB127" s="7"/>
      <c r="AC127" s="7"/>
      <c r="AD127" s="7"/>
      <c r="AE127" s="7"/>
      <c r="AF127" s="7"/>
    </row>
    <row r="128" spans="1:12" s="12" customFormat="1" ht="25.5">
      <c r="A128" s="85"/>
      <c r="B128" s="113" t="s">
        <v>276</v>
      </c>
      <c r="C128" s="87"/>
      <c r="D128" s="10"/>
      <c r="E128" s="10"/>
      <c r="F128" s="10"/>
      <c r="G128" s="10"/>
      <c r="H128" s="10"/>
      <c r="I128" s="10"/>
      <c r="J128" s="79"/>
      <c r="K128" s="79"/>
      <c r="L128" s="79"/>
    </row>
    <row r="129" spans="1:12" ht="25.5">
      <c r="A129" s="76" t="s">
        <v>319</v>
      </c>
      <c r="B129" s="103" t="s">
        <v>320</v>
      </c>
      <c r="C129" s="78">
        <f aca="true" t="shared" si="41" ref="C129:H129">+C130+C132+C133+C131</f>
        <v>0</v>
      </c>
      <c r="D129" s="78">
        <f t="shared" si="41"/>
        <v>7216</v>
      </c>
      <c r="E129" s="78">
        <f t="shared" si="41"/>
        <v>7341</v>
      </c>
      <c r="F129" s="78">
        <f>+F130+F132+F133+F131</f>
        <v>7341</v>
      </c>
      <c r="G129" s="78">
        <f t="shared" si="41"/>
        <v>7341</v>
      </c>
      <c r="H129" s="78">
        <f t="shared" si="41"/>
        <v>852.7600000000002</v>
      </c>
      <c r="I129" s="78">
        <f>+I130+I132+I133+I131</f>
        <v>6488.24</v>
      </c>
      <c r="J129" s="79"/>
      <c r="K129" s="79"/>
      <c r="L129" s="79"/>
    </row>
    <row r="130" spans="1:12" ht="12.75">
      <c r="A130" s="85"/>
      <c r="B130" s="86" t="s">
        <v>369</v>
      </c>
      <c r="C130" s="87"/>
      <c r="D130" s="87">
        <v>7216</v>
      </c>
      <c r="E130" s="87">
        <v>7341</v>
      </c>
      <c r="F130" s="87">
        <v>7341</v>
      </c>
      <c r="G130" s="87">
        <v>7341</v>
      </c>
      <c r="H130" s="87">
        <f>G130-I130</f>
        <v>852.7600000000002</v>
      </c>
      <c r="I130" s="87">
        <v>6488.24</v>
      </c>
      <c r="J130" s="79"/>
      <c r="K130" s="79"/>
      <c r="L130" s="79"/>
    </row>
    <row r="131" spans="1:12" ht="15">
      <c r="A131" s="85"/>
      <c r="B131" s="127" t="s">
        <v>377</v>
      </c>
      <c r="C131" s="87"/>
      <c r="D131" s="10">
        <v>0</v>
      </c>
      <c r="E131" s="10">
        <v>0</v>
      </c>
      <c r="F131" s="10">
        <v>0</v>
      </c>
      <c r="G131" s="97">
        <v>0</v>
      </c>
      <c r="H131" s="97">
        <v>0</v>
      </c>
      <c r="I131" s="97">
        <v>0</v>
      </c>
      <c r="J131" s="79"/>
      <c r="K131" s="79"/>
      <c r="L131" s="79"/>
    </row>
    <row r="132" spans="1:12" s="12" customFormat="1" ht="25.5">
      <c r="A132" s="85"/>
      <c r="B132" s="86" t="s">
        <v>370</v>
      </c>
      <c r="C132" s="87"/>
      <c r="D132" s="10"/>
      <c r="E132" s="10"/>
      <c r="F132" s="10"/>
      <c r="G132" s="10"/>
      <c r="H132" s="10"/>
      <c r="I132" s="10"/>
      <c r="J132" s="79"/>
      <c r="K132" s="79"/>
      <c r="L132" s="79"/>
    </row>
    <row r="133" spans="1:12" ht="25.5">
      <c r="A133" s="85"/>
      <c r="B133" s="86" t="s">
        <v>321</v>
      </c>
      <c r="C133" s="87"/>
      <c r="D133" s="10"/>
      <c r="E133" s="10"/>
      <c r="F133" s="10"/>
      <c r="G133" s="7"/>
      <c r="H133" s="7"/>
      <c r="I133" s="7"/>
      <c r="J133" s="79"/>
      <c r="K133" s="79"/>
      <c r="L133" s="79"/>
    </row>
    <row r="134" spans="1:12" ht="25.5">
      <c r="A134" s="85"/>
      <c r="B134" s="113" t="s">
        <v>276</v>
      </c>
      <c r="C134" s="87"/>
      <c r="D134" s="10"/>
      <c r="E134" s="10"/>
      <c r="F134" s="10"/>
      <c r="G134" s="87">
        <v>-144.55</v>
      </c>
      <c r="H134" s="87">
        <f>G134-I134</f>
        <v>-18.000000000000014</v>
      </c>
      <c r="I134" s="87">
        <v>-126.55</v>
      </c>
      <c r="K134" s="79"/>
      <c r="L134" s="79"/>
    </row>
    <row r="135" spans="1:12" ht="25.5">
      <c r="A135" s="76" t="s">
        <v>322</v>
      </c>
      <c r="B135" s="103" t="s">
        <v>323</v>
      </c>
      <c r="C135" s="87">
        <f aca="true" t="shared" si="42" ref="C135:H135">+C136+C138+C137</f>
        <v>0</v>
      </c>
      <c r="D135" s="87">
        <f t="shared" si="42"/>
        <v>979</v>
      </c>
      <c r="E135" s="87">
        <f t="shared" si="42"/>
        <v>1006</v>
      </c>
      <c r="F135" s="87">
        <f>+F136+F138+F137</f>
        <v>1006</v>
      </c>
      <c r="G135" s="87">
        <f t="shared" si="42"/>
        <v>1006</v>
      </c>
      <c r="H135" s="87">
        <f t="shared" si="42"/>
        <v>136.02999999999997</v>
      </c>
      <c r="I135" s="87">
        <f>+I136+I138+I137</f>
        <v>869.97</v>
      </c>
      <c r="K135" s="79"/>
      <c r="L135" s="79"/>
    </row>
    <row r="136" spans="1:12" ht="12.75">
      <c r="A136" s="76"/>
      <c r="B136" s="101" t="s">
        <v>312</v>
      </c>
      <c r="C136" s="87"/>
      <c r="D136" s="87">
        <v>979</v>
      </c>
      <c r="E136" s="87">
        <v>1006</v>
      </c>
      <c r="F136" s="87">
        <v>1006</v>
      </c>
      <c r="G136" s="87">
        <v>1006</v>
      </c>
      <c r="H136" s="87">
        <f>G136-I136</f>
        <v>136.02999999999997</v>
      </c>
      <c r="I136" s="87">
        <v>869.97</v>
      </c>
      <c r="K136" s="79"/>
      <c r="L136" s="79"/>
    </row>
    <row r="137" spans="1:12" ht="15">
      <c r="A137" s="76"/>
      <c r="B137" s="127" t="s">
        <v>377</v>
      </c>
      <c r="C137" s="87"/>
      <c r="D137" s="10">
        <v>0</v>
      </c>
      <c r="E137" s="10">
        <v>0</v>
      </c>
      <c r="F137" s="10">
        <v>0</v>
      </c>
      <c r="G137" s="97">
        <v>0</v>
      </c>
      <c r="H137" s="97">
        <v>0</v>
      </c>
      <c r="I137" s="97">
        <v>0</v>
      </c>
      <c r="K137" s="79"/>
      <c r="L137" s="79"/>
    </row>
    <row r="138" spans="1:12" ht="25.5">
      <c r="A138" s="85"/>
      <c r="B138" s="101" t="s">
        <v>318</v>
      </c>
      <c r="C138" s="87"/>
      <c r="D138" s="10"/>
      <c r="E138" s="10"/>
      <c r="F138" s="10"/>
      <c r="G138" s="7"/>
      <c r="H138" s="7"/>
      <c r="I138" s="7"/>
      <c r="K138" s="79"/>
      <c r="L138" s="79"/>
    </row>
    <row r="139" spans="1:12" ht="25.5">
      <c r="A139" s="85"/>
      <c r="B139" s="113" t="s">
        <v>276</v>
      </c>
      <c r="C139" s="87"/>
      <c r="D139" s="10"/>
      <c r="E139" s="10"/>
      <c r="F139" s="10"/>
      <c r="G139" s="87">
        <v>-4.68</v>
      </c>
      <c r="H139" s="87">
        <f>G139-I139</f>
        <v>0</v>
      </c>
      <c r="I139" s="87">
        <v>-4.68</v>
      </c>
      <c r="K139" s="79"/>
      <c r="L139" s="79"/>
    </row>
    <row r="140" spans="1:12" ht="25.5">
      <c r="A140" s="76" t="s">
        <v>324</v>
      </c>
      <c r="B140" s="80" t="s">
        <v>372</v>
      </c>
      <c r="C140" s="87"/>
      <c r="D140" s="87"/>
      <c r="E140" s="87"/>
      <c r="F140" s="87"/>
      <c r="G140" s="87"/>
      <c r="H140" s="87"/>
      <c r="I140" s="87"/>
      <c r="K140" s="79"/>
      <c r="L140" s="79"/>
    </row>
    <row r="141" spans="1:12" ht="25.5">
      <c r="A141" s="76"/>
      <c r="B141" s="113" t="s">
        <v>276</v>
      </c>
      <c r="C141" s="87"/>
      <c r="D141" s="10"/>
      <c r="E141" s="10"/>
      <c r="F141" s="10"/>
      <c r="G141" s="7"/>
      <c r="H141" s="7"/>
      <c r="I141" s="7"/>
      <c r="K141" s="79"/>
      <c r="L141" s="79"/>
    </row>
    <row r="142" spans="1:12" ht="12.75">
      <c r="A142" s="76" t="s">
        <v>325</v>
      </c>
      <c r="B142" s="80" t="s">
        <v>326</v>
      </c>
      <c r="C142" s="81">
        <f aca="true" t="shared" si="43" ref="C142:H142">+C143+C154</f>
        <v>0</v>
      </c>
      <c r="D142" s="81">
        <f t="shared" si="43"/>
        <v>80609</v>
      </c>
      <c r="E142" s="81">
        <f t="shared" si="43"/>
        <v>77598</v>
      </c>
      <c r="F142" s="81">
        <f>+F143+F154</f>
        <v>77598</v>
      </c>
      <c r="G142" s="81">
        <f t="shared" si="43"/>
        <v>77582.46</v>
      </c>
      <c r="H142" s="81">
        <f t="shared" si="43"/>
        <v>8196.349999999999</v>
      </c>
      <c r="I142" s="81">
        <f>+I143+I154</f>
        <v>69386.11</v>
      </c>
      <c r="J142" s="31"/>
      <c r="K142" s="79"/>
      <c r="L142" s="79"/>
    </row>
    <row r="143" spans="1:12" ht="12.75">
      <c r="A143" s="85" t="s">
        <v>327</v>
      </c>
      <c r="B143" s="88" t="s">
        <v>328</v>
      </c>
      <c r="C143" s="87">
        <f aca="true" t="shared" si="44" ref="C143:H143">C144+C147+C146+C152+C145</f>
        <v>0</v>
      </c>
      <c r="D143" s="87">
        <f t="shared" si="44"/>
        <v>80609</v>
      </c>
      <c r="E143" s="87">
        <f t="shared" si="44"/>
        <v>77598</v>
      </c>
      <c r="F143" s="87">
        <f>F144+F147+F146+F152+F145</f>
        <v>77598</v>
      </c>
      <c r="G143" s="87">
        <f t="shared" si="44"/>
        <v>77582.46</v>
      </c>
      <c r="H143" s="87">
        <f t="shared" si="44"/>
        <v>8196.349999999999</v>
      </c>
      <c r="I143" s="87">
        <f>I144+I147+I146+I152+I145</f>
        <v>69386.11</v>
      </c>
      <c r="J143" s="31"/>
      <c r="K143" s="79"/>
      <c r="L143" s="79"/>
    </row>
    <row r="144" spans="1:12" ht="12.75">
      <c r="A144" s="85"/>
      <c r="B144" s="86" t="s">
        <v>282</v>
      </c>
      <c r="C144" s="87"/>
      <c r="D144" s="87">
        <v>77078</v>
      </c>
      <c r="E144" s="87">
        <v>75255</v>
      </c>
      <c r="F144" s="87">
        <v>75255</v>
      </c>
      <c r="G144" s="87">
        <v>75255</v>
      </c>
      <c r="H144" s="87">
        <f>G144-I144</f>
        <v>7030.279999999999</v>
      </c>
      <c r="I144" s="87">
        <v>68224.72</v>
      </c>
      <c r="J144" s="31"/>
      <c r="K144" s="79"/>
      <c r="L144" s="79"/>
    </row>
    <row r="145" spans="1:12" ht="15">
      <c r="A145" s="85"/>
      <c r="B145" s="127" t="s">
        <v>377</v>
      </c>
      <c r="C145" s="87"/>
      <c r="D145" s="87">
        <v>3531</v>
      </c>
      <c r="E145" s="87">
        <v>2343</v>
      </c>
      <c r="F145" s="87">
        <v>2343</v>
      </c>
      <c r="G145" s="97">
        <v>2327.46</v>
      </c>
      <c r="H145" s="87">
        <f>G145-I145</f>
        <v>1166.07</v>
      </c>
      <c r="I145" s="97">
        <v>1161.39</v>
      </c>
      <c r="J145" s="31"/>
      <c r="K145" s="79"/>
      <c r="L145" s="79"/>
    </row>
    <row r="146" spans="1:12" ht="29.25" customHeight="1">
      <c r="A146" s="85"/>
      <c r="B146" s="104" t="s">
        <v>371</v>
      </c>
      <c r="C146" s="87"/>
      <c r="D146" s="10"/>
      <c r="E146" s="10"/>
      <c r="F146" s="10"/>
      <c r="G146" s="7"/>
      <c r="H146" s="7"/>
      <c r="I146" s="7"/>
      <c r="J146" s="31"/>
      <c r="K146" s="79"/>
      <c r="L146" s="79"/>
    </row>
    <row r="147" spans="1:12" ht="25.5">
      <c r="A147" s="85"/>
      <c r="B147" s="104" t="s">
        <v>329</v>
      </c>
      <c r="C147" s="87">
        <f aca="true" t="shared" si="45" ref="C147:H147">C148+C149+C150+C151</f>
        <v>0</v>
      </c>
      <c r="D147" s="87">
        <f t="shared" si="45"/>
        <v>0</v>
      </c>
      <c r="E147" s="87">
        <f t="shared" si="45"/>
        <v>0</v>
      </c>
      <c r="F147" s="87">
        <f>F148+F149+F150+F151</f>
        <v>0</v>
      </c>
      <c r="G147" s="87">
        <f t="shared" si="45"/>
        <v>0</v>
      </c>
      <c r="H147" s="87">
        <f t="shared" si="45"/>
        <v>0</v>
      </c>
      <c r="I147" s="87">
        <f>I148+I149+I150+I151</f>
        <v>0</v>
      </c>
      <c r="K147" s="79"/>
      <c r="L147" s="79"/>
    </row>
    <row r="148" spans="1:12" ht="12.75">
      <c r="A148" s="85"/>
      <c r="B148" s="119" t="s">
        <v>330</v>
      </c>
      <c r="C148" s="87"/>
      <c r="D148" s="10"/>
      <c r="E148" s="10"/>
      <c r="F148" s="10"/>
      <c r="G148" s="7"/>
      <c r="H148" s="7"/>
      <c r="I148" s="7"/>
      <c r="K148" s="79"/>
      <c r="L148" s="79"/>
    </row>
    <row r="149" spans="1:12" ht="25.5">
      <c r="A149" s="85"/>
      <c r="B149" s="119" t="s">
        <v>331</v>
      </c>
      <c r="C149" s="87"/>
      <c r="D149" s="10"/>
      <c r="E149" s="10"/>
      <c r="F149" s="10"/>
      <c r="G149" s="7"/>
      <c r="H149" s="7"/>
      <c r="I149" s="7"/>
      <c r="K149" s="79"/>
      <c r="L149" s="79"/>
    </row>
    <row r="150" spans="1:12" ht="25.5">
      <c r="A150" s="85"/>
      <c r="B150" s="119" t="s">
        <v>332</v>
      </c>
      <c r="C150" s="87"/>
      <c r="D150" s="10"/>
      <c r="E150" s="10"/>
      <c r="F150" s="10"/>
      <c r="G150" s="7"/>
      <c r="H150" s="7"/>
      <c r="I150" s="7"/>
      <c r="K150" s="79"/>
      <c r="L150" s="79"/>
    </row>
    <row r="151" spans="1:12" ht="25.5">
      <c r="A151" s="85"/>
      <c r="B151" s="119" t="s">
        <v>333</v>
      </c>
      <c r="C151" s="87"/>
      <c r="D151" s="10"/>
      <c r="E151" s="10"/>
      <c r="F151" s="10"/>
      <c r="G151" s="7"/>
      <c r="H151" s="7"/>
      <c r="I151" s="7"/>
      <c r="K151" s="79"/>
      <c r="L151" s="79"/>
    </row>
    <row r="152" spans="1:12" ht="25.5">
      <c r="A152" s="85"/>
      <c r="B152" s="120" t="s">
        <v>373</v>
      </c>
      <c r="C152" s="87"/>
      <c r="D152" s="10"/>
      <c r="E152" s="10"/>
      <c r="F152" s="10"/>
      <c r="G152" s="7"/>
      <c r="H152" s="7"/>
      <c r="I152" s="7"/>
      <c r="K152" s="79"/>
      <c r="L152" s="79"/>
    </row>
    <row r="153" spans="1:12" ht="25.5">
      <c r="A153" s="85"/>
      <c r="B153" s="113" t="s">
        <v>276</v>
      </c>
      <c r="C153" s="87"/>
      <c r="D153" s="10"/>
      <c r="E153" s="10"/>
      <c r="F153" s="10"/>
      <c r="G153" s="87">
        <v>-64.56</v>
      </c>
      <c r="H153" s="87">
        <f>G153-I153</f>
        <v>0.29999999999999716</v>
      </c>
      <c r="I153" s="87">
        <v>-64.86</v>
      </c>
      <c r="K153" s="79"/>
      <c r="L153" s="79"/>
    </row>
    <row r="154" spans="1:12" ht="12.75">
      <c r="A154" s="85" t="s">
        <v>334</v>
      </c>
      <c r="B154" s="88" t="s">
        <v>335</v>
      </c>
      <c r="C154" s="87">
        <f aca="true" t="shared" si="46" ref="C154:H154">C155+C156</f>
        <v>0</v>
      </c>
      <c r="D154" s="87">
        <f t="shared" si="46"/>
        <v>0</v>
      </c>
      <c r="E154" s="87">
        <f t="shared" si="46"/>
        <v>0</v>
      </c>
      <c r="F154" s="87">
        <f>F155+F156</f>
        <v>0</v>
      </c>
      <c r="G154" s="87">
        <f t="shared" si="46"/>
        <v>0</v>
      </c>
      <c r="H154" s="87">
        <f t="shared" si="46"/>
        <v>0</v>
      </c>
      <c r="I154" s="87">
        <f>I155+I156</f>
        <v>0</v>
      </c>
      <c r="K154" s="79"/>
      <c r="L154" s="79"/>
    </row>
    <row r="155" spans="1:12" ht="15">
      <c r="A155" s="85"/>
      <c r="B155" s="127" t="s">
        <v>282</v>
      </c>
      <c r="C155" s="87"/>
      <c r="D155" s="10"/>
      <c r="E155" s="10"/>
      <c r="F155" s="10"/>
      <c r="G155" s="10"/>
      <c r="H155" s="10"/>
      <c r="I155" s="10"/>
      <c r="K155" s="79"/>
      <c r="L155" s="79"/>
    </row>
    <row r="156" spans="1:12" ht="15">
      <c r="A156" s="85"/>
      <c r="B156" s="127" t="s">
        <v>377</v>
      </c>
      <c r="C156" s="87"/>
      <c r="D156" s="10"/>
      <c r="E156" s="10"/>
      <c r="F156" s="10"/>
      <c r="G156" s="10"/>
      <c r="H156" s="10"/>
      <c r="I156" s="10"/>
      <c r="K156" s="79"/>
      <c r="L156" s="79"/>
    </row>
    <row r="157" spans="1:12" ht="25.5">
      <c r="A157" s="85"/>
      <c r="B157" s="113" t="s">
        <v>276</v>
      </c>
      <c r="C157" s="87"/>
      <c r="D157" s="10"/>
      <c r="E157" s="10"/>
      <c r="F157" s="10"/>
      <c r="G157" s="7"/>
      <c r="H157" s="7"/>
      <c r="I157" s="7"/>
      <c r="K157" s="79"/>
      <c r="L157" s="79"/>
    </row>
    <row r="158" spans="1:12" ht="12.75">
      <c r="A158" s="76" t="s">
        <v>336</v>
      </c>
      <c r="B158" s="80" t="s">
        <v>337</v>
      </c>
      <c r="C158" s="87"/>
      <c r="D158" s="87">
        <v>326</v>
      </c>
      <c r="E158" s="87">
        <v>320</v>
      </c>
      <c r="F158" s="87">
        <v>320</v>
      </c>
      <c r="G158" s="87">
        <v>319.96</v>
      </c>
      <c r="H158" s="87">
        <f>G158-I158</f>
        <v>48.10999999999996</v>
      </c>
      <c r="I158" s="87">
        <v>271.85</v>
      </c>
      <c r="K158" s="79"/>
      <c r="L158" s="79"/>
    </row>
    <row r="159" spans="1:12" ht="25.5">
      <c r="A159" s="76"/>
      <c r="B159" s="113" t="s">
        <v>276</v>
      </c>
      <c r="C159" s="87"/>
      <c r="D159" s="87"/>
      <c r="E159" s="87"/>
      <c r="F159" s="87"/>
      <c r="G159" s="87">
        <v>-3.42</v>
      </c>
      <c r="H159" s="87">
        <f>G159-I159</f>
        <v>-1.99</v>
      </c>
      <c r="I159" s="87">
        <v>-1.43</v>
      </c>
      <c r="K159" s="79"/>
      <c r="L159" s="79"/>
    </row>
    <row r="160" spans="1:12" ht="25.5">
      <c r="A160" s="76" t="s">
        <v>338</v>
      </c>
      <c r="B160" s="80" t="s">
        <v>339</v>
      </c>
      <c r="C160" s="87"/>
      <c r="D160" s="87">
        <v>4124.13</v>
      </c>
      <c r="E160" s="87">
        <v>4124.13</v>
      </c>
      <c r="F160" s="87">
        <v>4124.13</v>
      </c>
      <c r="G160" s="87">
        <v>4124.12</v>
      </c>
      <c r="H160" s="87">
        <f>G160-I160</f>
        <v>3.519999999999527</v>
      </c>
      <c r="I160" s="87">
        <v>4120.6</v>
      </c>
      <c r="K160" s="79"/>
      <c r="L160" s="79"/>
    </row>
    <row r="161" spans="1:12" ht="25.5">
      <c r="A161" s="76"/>
      <c r="B161" s="113" t="s">
        <v>276</v>
      </c>
      <c r="C161" s="87"/>
      <c r="D161" s="10"/>
      <c r="E161" s="10"/>
      <c r="F161" s="10"/>
      <c r="G161" s="7"/>
      <c r="H161" s="7"/>
      <c r="I161" s="7"/>
      <c r="K161" s="79"/>
      <c r="L161" s="79"/>
    </row>
    <row r="162" spans="1:12" ht="25.5">
      <c r="A162" s="105" t="s">
        <v>340</v>
      </c>
      <c r="B162" s="106" t="s">
        <v>341</v>
      </c>
      <c r="C162" s="87">
        <f>C161+C159+C157+C153+C141+C139+C134+C128+C123+C119+C113+C111+C109+C98+C88+C81</f>
        <v>0</v>
      </c>
      <c r="D162" s="87">
        <f aca="true" t="shared" si="47" ref="D162:I162">D161+D159+D157+D153+D141+D139+D134+D128+D123+D119+D113+D111+D109+D98+D88+D81</f>
        <v>0</v>
      </c>
      <c r="E162" s="87">
        <f t="shared" si="47"/>
        <v>0</v>
      </c>
      <c r="F162" s="87">
        <f t="shared" si="47"/>
        <v>0</v>
      </c>
      <c r="G162" s="87">
        <f t="shared" si="47"/>
        <v>-280.29</v>
      </c>
      <c r="H162" s="87">
        <f t="shared" si="47"/>
        <v>-26.12000000000002</v>
      </c>
      <c r="I162" s="87">
        <f t="shared" si="47"/>
        <v>-254.17000000000002</v>
      </c>
      <c r="K162" s="79"/>
      <c r="L162" s="79"/>
    </row>
    <row r="163" spans="1:12" ht="25.5">
      <c r="A163" s="107" t="s">
        <v>342</v>
      </c>
      <c r="B163" s="108" t="s">
        <v>168</v>
      </c>
      <c r="C163" s="87">
        <f aca="true" t="shared" si="48" ref="C163:H163">+C164+C165</f>
        <v>0</v>
      </c>
      <c r="D163" s="87">
        <f t="shared" si="48"/>
        <v>0</v>
      </c>
      <c r="E163" s="87">
        <f t="shared" si="48"/>
        <v>0</v>
      </c>
      <c r="F163" s="87">
        <f>+F164+F165</f>
        <v>0</v>
      </c>
      <c r="G163" s="87">
        <f t="shared" si="48"/>
        <v>0</v>
      </c>
      <c r="H163" s="87">
        <f t="shared" si="48"/>
        <v>0</v>
      </c>
      <c r="I163" s="87">
        <f>+I164+I165</f>
        <v>0</v>
      </c>
      <c r="K163" s="79"/>
      <c r="L163" s="79"/>
    </row>
    <row r="164" spans="1:12" ht="12.75">
      <c r="A164" s="105" t="s">
        <v>343</v>
      </c>
      <c r="B164" s="109" t="s">
        <v>344</v>
      </c>
      <c r="C164" s="87"/>
      <c r="D164" s="10"/>
      <c r="E164" s="10"/>
      <c r="F164" s="10"/>
      <c r="G164" s="7"/>
      <c r="H164" s="7"/>
      <c r="I164" s="7"/>
      <c r="K164" s="79"/>
      <c r="L164" s="79"/>
    </row>
    <row r="165" spans="1:12" ht="12.75">
      <c r="A165" s="105" t="s">
        <v>345</v>
      </c>
      <c r="B165" s="109" t="s">
        <v>346</v>
      </c>
      <c r="C165" s="87"/>
      <c r="D165" s="10"/>
      <c r="E165" s="10"/>
      <c r="F165" s="10"/>
      <c r="G165" s="7"/>
      <c r="H165" s="7"/>
      <c r="I165" s="7"/>
      <c r="K165" s="79"/>
      <c r="L165" s="79"/>
    </row>
    <row r="166" spans="1:12" ht="12.75">
      <c r="A166" s="76">
        <v>68.05</v>
      </c>
      <c r="B166" s="110" t="s">
        <v>347</v>
      </c>
      <c r="C166" s="95">
        <f aca="true" t="shared" si="49" ref="C166:D168">+C167</f>
        <v>0</v>
      </c>
      <c r="D166" s="95">
        <f t="shared" si="49"/>
        <v>0</v>
      </c>
      <c r="E166" s="95">
        <f aca="true" t="shared" si="50" ref="E166:I168">+E167</f>
        <v>6970</v>
      </c>
      <c r="F166" s="95">
        <f t="shared" si="50"/>
        <v>6970</v>
      </c>
      <c r="G166" s="95">
        <f t="shared" si="50"/>
        <v>6967.32</v>
      </c>
      <c r="H166" s="95">
        <f t="shared" si="50"/>
        <v>650.04</v>
      </c>
      <c r="I166" s="95">
        <f t="shared" si="50"/>
        <v>6317.280000000001</v>
      </c>
      <c r="J166" s="31"/>
      <c r="K166" s="79"/>
      <c r="L166" s="79"/>
    </row>
    <row r="167" spans="1:12" ht="12.75">
      <c r="A167" s="76" t="s">
        <v>348</v>
      </c>
      <c r="B167" s="110" t="s">
        <v>160</v>
      </c>
      <c r="C167" s="95">
        <f t="shared" si="49"/>
        <v>0</v>
      </c>
      <c r="D167" s="95">
        <f t="shared" si="49"/>
        <v>0</v>
      </c>
      <c r="E167" s="95">
        <f t="shared" si="50"/>
        <v>6970</v>
      </c>
      <c r="F167" s="95">
        <f t="shared" si="50"/>
        <v>6970</v>
      </c>
      <c r="G167" s="95">
        <f t="shared" si="50"/>
        <v>6967.32</v>
      </c>
      <c r="H167" s="95">
        <f t="shared" si="50"/>
        <v>650.04</v>
      </c>
      <c r="I167" s="95">
        <f t="shared" si="50"/>
        <v>6317.280000000001</v>
      </c>
      <c r="J167" s="31"/>
      <c r="K167" s="79"/>
      <c r="L167" s="79"/>
    </row>
    <row r="168" spans="1:12" ht="12.75">
      <c r="A168" s="76" t="s">
        <v>349</v>
      </c>
      <c r="B168" s="80" t="s">
        <v>366</v>
      </c>
      <c r="C168" s="95">
        <f t="shared" si="49"/>
        <v>0</v>
      </c>
      <c r="D168" s="95">
        <f t="shared" si="49"/>
        <v>0</v>
      </c>
      <c r="E168" s="95">
        <f t="shared" si="50"/>
        <v>6970</v>
      </c>
      <c r="F168" s="95">
        <f t="shared" si="50"/>
        <v>6970</v>
      </c>
      <c r="G168" s="95">
        <f t="shared" si="50"/>
        <v>6967.32</v>
      </c>
      <c r="H168" s="95">
        <f t="shared" si="50"/>
        <v>650.04</v>
      </c>
      <c r="I168" s="95">
        <f t="shared" si="50"/>
        <v>6317.280000000001</v>
      </c>
      <c r="J168" s="31"/>
      <c r="K168" s="79"/>
      <c r="L168" s="79"/>
    </row>
    <row r="169" spans="1:12" ht="12.75">
      <c r="A169" s="85" t="s">
        <v>350</v>
      </c>
      <c r="B169" s="111" t="s">
        <v>351</v>
      </c>
      <c r="C169" s="81">
        <f aca="true" t="shared" si="51" ref="C169:I169">C170</f>
        <v>0</v>
      </c>
      <c r="D169" s="81">
        <f t="shared" si="51"/>
        <v>0</v>
      </c>
      <c r="E169" s="81">
        <f t="shared" si="51"/>
        <v>6970</v>
      </c>
      <c r="F169" s="81">
        <f t="shared" si="51"/>
        <v>6970</v>
      </c>
      <c r="G169" s="81">
        <f t="shared" si="51"/>
        <v>6967.32</v>
      </c>
      <c r="H169" s="81">
        <f t="shared" si="51"/>
        <v>650.04</v>
      </c>
      <c r="I169" s="81">
        <f t="shared" si="51"/>
        <v>6317.280000000001</v>
      </c>
      <c r="J169" s="31"/>
      <c r="K169" s="79"/>
      <c r="L169" s="79"/>
    </row>
    <row r="170" spans="1:12" ht="12.75">
      <c r="A170" s="85" t="s">
        <v>352</v>
      </c>
      <c r="B170" s="111" t="s">
        <v>353</v>
      </c>
      <c r="C170" s="81">
        <f aca="true" t="shared" si="52" ref="C170:H170">C172+C173+C174</f>
        <v>0</v>
      </c>
      <c r="D170" s="81">
        <f t="shared" si="52"/>
        <v>0</v>
      </c>
      <c r="E170" s="81">
        <f>E172+E173+E174</f>
        <v>6970</v>
      </c>
      <c r="F170" s="81">
        <f>F172+F173+F174</f>
        <v>6970</v>
      </c>
      <c r="G170" s="81">
        <f t="shared" si="52"/>
        <v>6967.32</v>
      </c>
      <c r="H170" s="81">
        <f t="shared" si="52"/>
        <v>650.04</v>
      </c>
      <c r="I170" s="81">
        <f>I172+I173+I174</f>
        <v>6317.280000000001</v>
      </c>
      <c r="J170" s="31"/>
      <c r="K170" s="79"/>
      <c r="L170" s="79"/>
    </row>
    <row r="171" spans="1:12" ht="12.75">
      <c r="A171" s="76" t="s">
        <v>354</v>
      </c>
      <c r="B171" s="110" t="s">
        <v>355</v>
      </c>
      <c r="C171" s="81">
        <f aca="true" t="shared" si="53" ref="C171:I171">C172</f>
        <v>0</v>
      </c>
      <c r="D171" s="81">
        <f t="shared" si="53"/>
        <v>0</v>
      </c>
      <c r="E171" s="81">
        <f t="shared" si="53"/>
        <v>4140</v>
      </c>
      <c r="F171" s="81">
        <f t="shared" si="53"/>
        <v>4140</v>
      </c>
      <c r="G171" s="81">
        <f t="shared" si="53"/>
        <v>4140</v>
      </c>
      <c r="H171" s="81">
        <f t="shared" si="53"/>
        <v>397.3299999999999</v>
      </c>
      <c r="I171" s="81">
        <f t="shared" si="53"/>
        <v>3742.67</v>
      </c>
      <c r="K171" s="79"/>
      <c r="L171" s="79"/>
    </row>
    <row r="172" spans="1:12" ht="12.75">
      <c r="A172" s="85" t="s">
        <v>356</v>
      </c>
      <c r="B172" s="111" t="s">
        <v>357</v>
      </c>
      <c r="C172" s="87"/>
      <c r="D172" s="10"/>
      <c r="E172" s="87">
        <v>4140</v>
      </c>
      <c r="F172" s="87">
        <v>4140</v>
      </c>
      <c r="G172" s="87">
        <v>4140</v>
      </c>
      <c r="H172" s="87">
        <f>G172-I172</f>
        <v>397.3299999999999</v>
      </c>
      <c r="I172" s="87">
        <v>3742.67</v>
      </c>
      <c r="K172" s="79"/>
      <c r="L172" s="79"/>
    </row>
    <row r="173" spans="1:12" ht="12.75">
      <c r="A173" s="85" t="s">
        <v>358</v>
      </c>
      <c r="B173" s="111" t="s">
        <v>359</v>
      </c>
      <c r="C173" s="87"/>
      <c r="D173" s="10"/>
      <c r="E173" s="87">
        <v>2830</v>
      </c>
      <c r="F173" s="87">
        <v>2830</v>
      </c>
      <c r="G173" s="87">
        <v>2829.98</v>
      </c>
      <c r="H173" s="87">
        <f>G173-I173</f>
        <v>252.71000000000004</v>
      </c>
      <c r="I173" s="87">
        <v>2577.27</v>
      </c>
      <c r="K173" s="79"/>
      <c r="L173" s="79"/>
    </row>
    <row r="174" spans="1:12" ht="25.5">
      <c r="A174" s="105" t="s">
        <v>360</v>
      </c>
      <c r="B174" s="106" t="s">
        <v>361</v>
      </c>
      <c r="C174" s="87"/>
      <c r="D174" s="10"/>
      <c r="E174" s="87"/>
      <c r="F174" s="87"/>
      <c r="G174" s="87">
        <v>-2.66</v>
      </c>
      <c r="H174" s="87">
        <f>G174-I174</f>
        <v>0</v>
      </c>
      <c r="I174" s="87">
        <v>-2.66</v>
      </c>
      <c r="K174" s="79"/>
      <c r="L174" s="79"/>
    </row>
    <row r="175" spans="1:9" ht="17.25" customHeight="1">
      <c r="A175" s="84" t="s">
        <v>362</v>
      </c>
      <c r="B175" s="80" t="s">
        <v>363</v>
      </c>
      <c r="C175" s="81">
        <f>+C176</f>
        <v>0</v>
      </c>
      <c r="D175" s="81">
        <f aca="true" t="shared" si="54" ref="D175:I175">+D176</f>
        <v>0</v>
      </c>
      <c r="E175" s="81">
        <f t="shared" si="54"/>
        <v>0</v>
      </c>
      <c r="F175" s="81">
        <f t="shared" si="54"/>
        <v>0</v>
      </c>
      <c r="G175" s="81">
        <f t="shared" si="54"/>
        <v>0</v>
      </c>
      <c r="H175" s="81">
        <f t="shared" si="54"/>
        <v>0</v>
      </c>
      <c r="I175" s="81">
        <f t="shared" si="54"/>
        <v>0</v>
      </c>
    </row>
    <row r="176" spans="1:9" ht="25.5">
      <c r="A176" s="96" t="s">
        <v>364</v>
      </c>
      <c r="B176" s="88" t="s">
        <v>365</v>
      </c>
      <c r="C176" s="112"/>
      <c r="D176" s="10"/>
      <c r="E176" s="10"/>
      <c r="F176" s="10"/>
      <c r="G176" s="7"/>
      <c r="H176" s="7"/>
      <c r="I176" s="7"/>
    </row>
    <row r="178" ht="12.75">
      <c r="H178" s="132"/>
    </row>
    <row r="179" spans="2:8" ht="14.25">
      <c r="B179" s="129" t="s">
        <v>147</v>
      </c>
      <c r="E179" s="128" t="s">
        <v>378</v>
      </c>
      <c r="F179" s="128"/>
      <c r="H179" s="129" t="s">
        <v>379</v>
      </c>
    </row>
    <row r="180" spans="2:8" ht="12.75">
      <c r="B180" s="131" t="s">
        <v>382</v>
      </c>
      <c r="E180" s="130" t="s">
        <v>380</v>
      </c>
      <c r="F180" s="130"/>
      <c r="H180" s="131" t="s">
        <v>381</v>
      </c>
    </row>
  </sheetData>
  <sheetProtection/>
  <protectedRanges>
    <protectedRange sqref="B2:B3 C1:C3" name="Zonă1_1"/>
    <protectedRange sqref="G117:I117 G133:I133" name="Zonă3"/>
    <protectedRange sqref="B1" name="Zonă1_1_1_1_1_1"/>
  </protectedRanges>
  <printOptions horizontalCentered="1"/>
  <pageMargins left="0.75" right="0.75" top="0.21" bottom="0.18" header="0.17" footer="0.17"/>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2016-01-13T09:09:08Z</cp:lastPrinted>
  <dcterms:created xsi:type="dcterms:W3CDTF">2015-02-12T11:23:55Z</dcterms:created>
  <dcterms:modified xsi:type="dcterms:W3CDTF">2016-11-21T11:03:23Z</dcterms:modified>
  <cp:category/>
  <cp:version/>
  <cp:contentType/>
  <cp:contentStatus/>
</cp:coreProperties>
</file>